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9\Tišnov park\DPS\rozpočet\04_2020_Rozpočet a soupis prací_pro Vyhňákovou\"/>
    </mc:Choice>
  </mc:AlternateContent>
  <bookViews>
    <workbookView xWindow="720" yWindow="360" windowWidth="17955" windowHeight="115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Rekapitulace!$G$21</definedName>
    <definedName name="Dodavka0">Položky!#REF!</definedName>
    <definedName name="HSV">Rekapitulace!$E$21</definedName>
    <definedName name="HSV0">Položky!#REF!</definedName>
    <definedName name="HZS">Rekapitulace!$I$21</definedName>
    <definedName name="HZS0">Položky!#REF!</definedName>
    <definedName name="JKSO">'Krycí list'!$G$2</definedName>
    <definedName name="MJ">'Krycí list'!$G$5</definedName>
    <definedName name="Mont">Rekapitulace!$H$21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Položky!$K$1:$R$30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Rekapitulace!$F$21</definedName>
    <definedName name="PSV0">Položky!#REF!</definedName>
    <definedName name="SazbaDPH1">'Krycí list'!$C$30</definedName>
    <definedName name="SazbaDPH2">'Krycí list'!$C$32</definedName>
    <definedName name="SloupecCC">Položky!$G$9</definedName>
    <definedName name="SloupecCisloPol">Položky!$B$9</definedName>
    <definedName name="SloupecJC">Položky!$F$9</definedName>
    <definedName name="SloupecMJ">Položky!$D$9</definedName>
    <definedName name="SloupecMnozstvi">Položky!$E$9</definedName>
    <definedName name="SloupecNazPol">Položky!$C$9</definedName>
    <definedName name="SloupecPC">Položky!$A$9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 iterateCount="1"/>
</workbook>
</file>

<file path=xl/calcChain.xml><?xml version="1.0" encoding="utf-8"?>
<calcChain xmlns="http://schemas.openxmlformats.org/spreadsheetml/2006/main">
  <c r="E4" i="3" l="1"/>
  <c r="G179" i="3" l="1"/>
  <c r="G180" i="3" s="1"/>
  <c r="G183" i="3" s="1"/>
  <c r="E58" i="3" l="1"/>
  <c r="E17" i="2" l="1"/>
  <c r="E15" i="2"/>
  <c r="E14" i="2"/>
  <c r="E12" i="2"/>
  <c r="E11" i="2"/>
  <c r="E10" i="2"/>
  <c r="B7" i="2" l="1"/>
  <c r="E8" i="2" l="1"/>
  <c r="C8" i="3"/>
  <c r="E7" i="2"/>
  <c r="E113" i="3" l="1"/>
  <c r="E100" i="3"/>
  <c r="BD186" i="3" l="1"/>
  <c r="BC186" i="3"/>
  <c r="BB186" i="3"/>
  <c r="BA186" i="3"/>
  <c r="BD185" i="3"/>
  <c r="BC185" i="3"/>
  <c r="BB185" i="3"/>
  <c r="BB187" i="3" s="1"/>
  <c r="F20" i="2" s="1"/>
  <c r="BA185" i="3"/>
  <c r="B20" i="2"/>
  <c r="A20" i="2"/>
  <c r="C191" i="3"/>
  <c r="BD182" i="3"/>
  <c r="BC182" i="3"/>
  <c r="BB182" i="3"/>
  <c r="BA182" i="3"/>
  <c r="BD180" i="3"/>
  <c r="BC180" i="3"/>
  <c r="BB180" i="3"/>
  <c r="BA180" i="3"/>
  <c r="BD179" i="3"/>
  <c r="BC179" i="3"/>
  <c r="BB179" i="3"/>
  <c r="BA179" i="3"/>
  <c r="BD178" i="3"/>
  <c r="BC178" i="3"/>
  <c r="BB178" i="3"/>
  <c r="BA178" i="3"/>
  <c r="B19" i="2"/>
  <c r="A19" i="2"/>
  <c r="C187" i="3"/>
  <c r="BE175" i="3"/>
  <c r="BD175" i="3"/>
  <c r="BC175" i="3"/>
  <c r="BA175" i="3"/>
  <c r="BB175" i="3"/>
  <c r="BE174" i="3"/>
  <c r="BD174" i="3"/>
  <c r="BC174" i="3"/>
  <c r="BA174" i="3"/>
  <c r="BB174" i="3"/>
  <c r="BE173" i="3"/>
  <c r="BD173" i="3"/>
  <c r="BC173" i="3"/>
  <c r="BA173" i="3"/>
  <c r="BB173" i="3"/>
  <c r="BE172" i="3"/>
  <c r="BD172" i="3"/>
  <c r="BC172" i="3"/>
  <c r="BA172" i="3"/>
  <c r="BB172" i="3"/>
  <c r="BE171" i="3"/>
  <c r="BD171" i="3"/>
  <c r="BC171" i="3"/>
  <c r="BA171" i="3"/>
  <c r="BB171" i="3"/>
  <c r="BE170" i="3"/>
  <c r="BD170" i="3"/>
  <c r="BC170" i="3"/>
  <c r="BA170" i="3"/>
  <c r="BB170" i="3"/>
  <c r="BE167" i="3"/>
  <c r="BD167" i="3"/>
  <c r="BC167" i="3"/>
  <c r="BA167" i="3"/>
  <c r="BB167" i="3"/>
  <c r="BE165" i="3"/>
  <c r="BD165" i="3"/>
  <c r="BC165" i="3"/>
  <c r="BA165" i="3"/>
  <c r="B18" i="2"/>
  <c r="A18" i="2"/>
  <c r="C179" i="3"/>
  <c r="BE162" i="3"/>
  <c r="BD162" i="3"/>
  <c r="BC162" i="3"/>
  <c r="BB162" i="3"/>
  <c r="BA162" i="3"/>
  <c r="BE161" i="3"/>
  <c r="BD161" i="3"/>
  <c r="BC161" i="3"/>
  <c r="BC163" i="3" s="1"/>
  <c r="G17" i="2" s="1"/>
  <c r="BB161" i="3"/>
  <c r="B17" i="2"/>
  <c r="A17" i="2"/>
  <c r="C166" i="3"/>
  <c r="BE158" i="3"/>
  <c r="BD158" i="3"/>
  <c r="BC158" i="3"/>
  <c r="BB158" i="3"/>
  <c r="BA158" i="3"/>
  <c r="BE157" i="3"/>
  <c r="BD157" i="3"/>
  <c r="BC157" i="3"/>
  <c r="BB157" i="3"/>
  <c r="BA157" i="3"/>
  <c r="BE156" i="3"/>
  <c r="BD156" i="3"/>
  <c r="BC156" i="3"/>
  <c r="BB156" i="3"/>
  <c r="BA156" i="3"/>
  <c r="BE155" i="3"/>
  <c r="BD155" i="3"/>
  <c r="BC155" i="3"/>
  <c r="BB155" i="3"/>
  <c r="BA155" i="3"/>
  <c r="BE154" i="3"/>
  <c r="BD154" i="3"/>
  <c r="BC154" i="3"/>
  <c r="BB154" i="3"/>
  <c r="B16" i="2"/>
  <c r="A16" i="2"/>
  <c r="C162" i="3"/>
  <c r="BE147" i="3"/>
  <c r="BD147" i="3"/>
  <c r="BC147" i="3"/>
  <c r="BB147" i="3"/>
  <c r="BA147" i="3"/>
  <c r="BE145" i="3"/>
  <c r="BD145" i="3"/>
  <c r="BC145" i="3"/>
  <c r="BB145" i="3"/>
  <c r="BA145" i="3"/>
  <c r="BE142" i="3"/>
  <c r="BD142" i="3"/>
  <c r="BC142" i="3"/>
  <c r="BB142" i="3"/>
  <c r="BA142" i="3"/>
  <c r="BE138" i="3"/>
  <c r="BD138" i="3"/>
  <c r="BC138" i="3"/>
  <c r="BB138" i="3"/>
  <c r="BA138" i="3"/>
  <c r="BE135" i="3"/>
  <c r="BD135" i="3"/>
  <c r="BC135" i="3"/>
  <c r="BB135" i="3"/>
  <c r="BA135" i="3"/>
  <c r="BE133" i="3"/>
  <c r="BD133" i="3"/>
  <c r="BC133" i="3"/>
  <c r="BB133" i="3"/>
  <c r="B15" i="2"/>
  <c r="A15" i="2"/>
  <c r="C155" i="3"/>
  <c r="BE129" i="3"/>
  <c r="BD129" i="3"/>
  <c r="BC129" i="3"/>
  <c r="BB129" i="3"/>
  <c r="BA129" i="3"/>
  <c r="BE127" i="3"/>
  <c r="BD127" i="3"/>
  <c r="BC127" i="3"/>
  <c r="BB127" i="3"/>
  <c r="B14" i="2"/>
  <c r="A14" i="2"/>
  <c r="C134" i="3"/>
  <c r="BE124" i="3"/>
  <c r="BD124" i="3"/>
  <c r="BC124" i="3"/>
  <c r="BB124" i="3"/>
  <c r="BA124" i="3"/>
  <c r="BE122" i="3"/>
  <c r="BD122" i="3"/>
  <c r="BC122" i="3"/>
  <c r="BB122" i="3"/>
  <c r="B13" i="2"/>
  <c r="A13" i="2"/>
  <c r="C128" i="3"/>
  <c r="BE118" i="3"/>
  <c r="BD118" i="3"/>
  <c r="BC118" i="3"/>
  <c r="BB118" i="3"/>
  <c r="BA118" i="3"/>
  <c r="BE117" i="3"/>
  <c r="BD117" i="3"/>
  <c r="BC117" i="3"/>
  <c r="BB117" i="3"/>
  <c r="BA117" i="3"/>
  <c r="BE115" i="3"/>
  <c r="BD115" i="3"/>
  <c r="BC115" i="3"/>
  <c r="BB115" i="3"/>
  <c r="BA115" i="3"/>
  <c r="BE113" i="3"/>
  <c r="BD113" i="3"/>
  <c r="BC113" i="3"/>
  <c r="BB113" i="3"/>
  <c r="BA113" i="3"/>
  <c r="BE112" i="3"/>
  <c r="BD112" i="3"/>
  <c r="BC112" i="3"/>
  <c r="BB112" i="3"/>
  <c r="BA112" i="3"/>
  <c r="BE109" i="3"/>
  <c r="BD109" i="3"/>
  <c r="BC109" i="3"/>
  <c r="BB109" i="3"/>
  <c r="B12" i="2"/>
  <c r="A12" i="2"/>
  <c r="C124" i="3"/>
  <c r="BE105" i="3"/>
  <c r="BD105" i="3"/>
  <c r="BC105" i="3"/>
  <c r="BB105" i="3"/>
  <c r="BA105" i="3"/>
  <c r="BE104" i="3"/>
  <c r="BD104" i="3"/>
  <c r="BC104" i="3"/>
  <c r="BB104" i="3"/>
  <c r="BA104" i="3"/>
  <c r="BE102" i="3"/>
  <c r="BD102" i="3"/>
  <c r="BC102" i="3"/>
  <c r="BB102" i="3"/>
  <c r="BA102" i="3"/>
  <c r="BE100" i="3"/>
  <c r="BD100" i="3"/>
  <c r="BC100" i="3"/>
  <c r="BB100" i="3"/>
  <c r="BA100" i="3"/>
  <c r="BE99" i="3"/>
  <c r="BD99" i="3"/>
  <c r="BC99" i="3"/>
  <c r="BB99" i="3"/>
  <c r="BA99" i="3"/>
  <c r="BE97" i="3"/>
  <c r="BD97" i="3"/>
  <c r="BC97" i="3"/>
  <c r="BB97" i="3"/>
  <c r="B11" i="2"/>
  <c r="A11" i="2"/>
  <c r="C111" i="3"/>
  <c r="BE94" i="3"/>
  <c r="BD94" i="3"/>
  <c r="BC94" i="3"/>
  <c r="BB94" i="3"/>
  <c r="BA94" i="3"/>
  <c r="AY92" i="3"/>
  <c r="AX92" i="3"/>
  <c r="AW92" i="3"/>
  <c r="AV92" i="3"/>
  <c r="AU92" i="3"/>
  <c r="AY91" i="3"/>
  <c r="AX91" i="3"/>
  <c r="AW91" i="3"/>
  <c r="AV91" i="3"/>
  <c r="AU91" i="3"/>
  <c r="AY90" i="3"/>
  <c r="AX90" i="3"/>
  <c r="AW90" i="3"/>
  <c r="AV90" i="3"/>
  <c r="AU90" i="3"/>
  <c r="AY89" i="3"/>
  <c r="AX89" i="3"/>
  <c r="AW89" i="3"/>
  <c r="AV89" i="3"/>
  <c r="AU89" i="3"/>
  <c r="AY88" i="3"/>
  <c r="AX88" i="3"/>
  <c r="AW88" i="3"/>
  <c r="AV88" i="3"/>
  <c r="AY87" i="3"/>
  <c r="AX87" i="3"/>
  <c r="AW87" i="3"/>
  <c r="AV87" i="3"/>
  <c r="BE85" i="3"/>
  <c r="BD85" i="3"/>
  <c r="BC85" i="3"/>
  <c r="BB85" i="3"/>
  <c r="BA85" i="3"/>
  <c r="BE84" i="3"/>
  <c r="BD84" i="3"/>
  <c r="BC84" i="3"/>
  <c r="BB84" i="3"/>
  <c r="BA84" i="3"/>
  <c r="BE82" i="3"/>
  <c r="BD82" i="3"/>
  <c r="BC82" i="3"/>
  <c r="BB82" i="3"/>
  <c r="BA82" i="3"/>
  <c r="BE80" i="3"/>
  <c r="BD80" i="3"/>
  <c r="BC80" i="3"/>
  <c r="BB80" i="3"/>
  <c r="BA80" i="3"/>
  <c r="BE78" i="3"/>
  <c r="BD78" i="3"/>
  <c r="BC78" i="3"/>
  <c r="BB78" i="3"/>
  <c r="BA78" i="3"/>
  <c r="BE77" i="3"/>
  <c r="BD77" i="3"/>
  <c r="BC77" i="3"/>
  <c r="BB77" i="3"/>
  <c r="BA77" i="3"/>
  <c r="BE76" i="3"/>
  <c r="BD76" i="3"/>
  <c r="BC76" i="3"/>
  <c r="BB76" i="3"/>
  <c r="BA76" i="3"/>
  <c r="BE74" i="3"/>
  <c r="BD74" i="3"/>
  <c r="BC74" i="3"/>
  <c r="BB74" i="3"/>
  <c r="BA74" i="3"/>
  <c r="BE73" i="3"/>
  <c r="BD73" i="3"/>
  <c r="BC73" i="3"/>
  <c r="BB73" i="3"/>
  <c r="BA73" i="3"/>
  <c r="BE72" i="3"/>
  <c r="BD72" i="3"/>
  <c r="BC72" i="3"/>
  <c r="BB72" i="3"/>
  <c r="BA72" i="3"/>
  <c r="BE71" i="3"/>
  <c r="BD71" i="3"/>
  <c r="BC71" i="3"/>
  <c r="BB71" i="3"/>
  <c r="BA71" i="3"/>
  <c r="BE70" i="3"/>
  <c r="BD70" i="3"/>
  <c r="BC70" i="3"/>
  <c r="BB70" i="3"/>
  <c r="B10" i="2"/>
  <c r="A10" i="2"/>
  <c r="C98" i="3"/>
  <c r="BA67" i="3"/>
  <c r="AZ67" i="3"/>
  <c r="AY67" i="3"/>
  <c r="AX67" i="3"/>
  <c r="AW67" i="3"/>
  <c r="BA66" i="3"/>
  <c r="AZ66" i="3"/>
  <c r="AY66" i="3"/>
  <c r="AX66" i="3"/>
  <c r="AW66" i="3"/>
  <c r="AY64" i="3"/>
  <c r="AX64" i="3"/>
  <c r="AW64" i="3"/>
  <c r="AV64" i="3"/>
  <c r="AY63" i="3"/>
  <c r="AX63" i="3"/>
  <c r="AW63" i="3"/>
  <c r="AV63" i="3"/>
  <c r="AU63" i="3"/>
  <c r="AY62" i="3"/>
  <c r="AX62" i="3"/>
  <c r="AW62" i="3"/>
  <c r="AV62" i="3"/>
  <c r="AU62" i="3"/>
  <c r="AY61" i="3"/>
  <c r="AX61" i="3"/>
  <c r="AW61" i="3"/>
  <c r="AV61" i="3"/>
  <c r="AU61" i="3"/>
  <c r="BE60" i="3"/>
  <c r="BD60" i="3"/>
  <c r="BC60" i="3"/>
  <c r="BB60" i="3"/>
  <c r="BE59" i="3"/>
  <c r="BD59" i="3"/>
  <c r="BC59" i="3"/>
  <c r="BB59" i="3"/>
  <c r="BA59" i="3"/>
  <c r="BE57" i="3"/>
  <c r="BD57" i="3"/>
  <c r="BC57" i="3"/>
  <c r="BB57" i="3"/>
  <c r="BE56" i="3"/>
  <c r="BD56" i="3"/>
  <c r="BC56" i="3"/>
  <c r="BB56" i="3"/>
  <c r="BE55" i="3"/>
  <c r="BD55" i="3"/>
  <c r="BC55" i="3"/>
  <c r="BB55" i="3"/>
  <c r="BE53" i="3"/>
  <c r="BD53" i="3"/>
  <c r="BC53" i="3"/>
  <c r="BB53" i="3"/>
  <c r="BE51" i="3"/>
  <c r="BD51" i="3"/>
  <c r="BC51" i="3"/>
  <c r="BB51" i="3"/>
  <c r="BA51" i="3"/>
  <c r="BE49" i="3"/>
  <c r="BD49" i="3"/>
  <c r="BC49" i="3"/>
  <c r="BB49" i="3"/>
  <c r="BA49" i="3"/>
  <c r="BE48" i="3"/>
  <c r="BD48" i="3"/>
  <c r="BC48" i="3"/>
  <c r="BB48" i="3"/>
  <c r="BA48" i="3"/>
  <c r="BE46" i="3"/>
  <c r="BD46" i="3"/>
  <c r="BC46" i="3"/>
  <c r="BB46" i="3"/>
  <c r="BA46" i="3"/>
  <c r="BE45" i="3"/>
  <c r="BD45" i="3"/>
  <c r="BC45" i="3"/>
  <c r="BB45" i="3"/>
  <c r="BA45" i="3"/>
  <c r="BE44" i="3"/>
  <c r="BD44" i="3"/>
  <c r="BC44" i="3"/>
  <c r="BB44" i="3"/>
  <c r="BA44" i="3"/>
  <c r="BE43" i="3"/>
  <c r="BD43" i="3"/>
  <c r="BC43" i="3"/>
  <c r="BB43" i="3"/>
  <c r="BA43" i="3"/>
  <c r="BE42" i="3"/>
  <c r="BD42" i="3"/>
  <c r="BC42" i="3"/>
  <c r="BB42" i="3"/>
  <c r="BA42" i="3"/>
  <c r="BE41" i="3"/>
  <c r="BD41" i="3"/>
  <c r="BC41" i="3"/>
  <c r="BB41" i="3"/>
  <c r="B9" i="2"/>
  <c r="A9" i="2"/>
  <c r="C71" i="3"/>
  <c r="BE38" i="3"/>
  <c r="BD38" i="3"/>
  <c r="BC38" i="3"/>
  <c r="BB38" i="3"/>
  <c r="BA38" i="3"/>
  <c r="BE37" i="3"/>
  <c r="BD37" i="3"/>
  <c r="BC37" i="3"/>
  <c r="BB37" i="3"/>
  <c r="BE36" i="3"/>
  <c r="BD36" i="3"/>
  <c r="BC36" i="3"/>
  <c r="BB36" i="3"/>
  <c r="BA36" i="3"/>
  <c r="BE35" i="3"/>
  <c r="BD35" i="3"/>
  <c r="BC35" i="3"/>
  <c r="BB35" i="3"/>
  <c r="BA35" i="3"/>
  <c r="AZ33" i="3"/>
  <c r="AY33" i="3"/>
  <c r="AX33" i="3"/>
  <c r="AW33" i="3"/>
  <c r="AV33" i="3"/>
  <c r="AZ28" i="3"/>
  <c r="AY28" i="3"/>
  <c r="AX28" i="3"/>
  <c r="AW28" i="3"/>
  <c r="AZ22" i="3"/>
  <c r="AY22" i="3"/>
  <c r="AX22" i="3"/>
  <c r="AW22" i="3"/>
  <c r="AV22" i="3"/>
  <c r="AZ19" i="3"/>
  <c r="AY19" i="3"/>
  <c r="AX19" i="3"/>
  <c r="AW19" i="3"/>
  <c r="AZ18" i="3"/>
  <c r="AY18" i="3"/>
  <c r="AX18" i="3"/>
  <c r="AW18" i="3"/>
  <c r="AV18" i="3"/>
  <c r="AZ14" i="3"/>
  <c r="AY14" i="3"/>
  <c r="AX14" i="3"/>
  <c r="AW14" i="3"/>
  <c r="AV14" i="3"/>
  <c r="AZ12" i="3"/>
  <c r="AY12" i="3"/>
  <c r="AX12" i="3"/>
  <c r="AW12" i="3"/>
  <c r="AV12" i="3"/>
  <c r="AZ10" i="3"/>
  <c r="AY10" i="3"/>
  <c r="AX10" i="3"/>
  <c r="AW10" i="3"/>
  <c r="AZ9" i="3"/>
  <c r="AY9" i="3"/>
  <c r="AX9" i="3"/>
  <c r="AW9" i="3"/>
  <c r="AZ8" i="3"/>
  <c r="AY8" i="3"/>
  <c r="AX8" i="3"/>
  <c r="AW8" i="3"/>
  <c r="B8" i="2"/>
  <c r="A8" i="2"/>
  <c r="C42" i="3"/>
  <c r="C4" i="3"/>
  <c r="F3" i="3"/>
  <c r="C3" i="3"/>
  <c r="C2" i="2"/>
  <c r="C1" i="2"/>
  <c r="C33" i="1"/>
  <c r="F33" i="1" s="1"/>
  <c r="C31" i="1"/>
  <c r="C9" i="1"/>
  <c r="G7" i="1"/>
  <c r="C2" i="1"/>
  <c r="BE176" i="3" l="1"/>
  <c r="I18" i="2" s="1"/>
  <c r="BE125" i="3"/>
  <c r="I13" i="2" s="1"/>
  <c r="BE131" i="3"/>
  <c r="I14" i="2" s="1"/>
  <c r="BD187" i="3"/>
  <c r="H20" i="2" s="1"/>
  <c r="BA187" i="3"/>
  <c r="E20" i="2" s="1"/>
  <c r="BB165" i="3"/>
  <c r="BB176" i="3" s="1"/>
  <c r="F18" i="2" s="1"/>
  <c r="AV10" i="3"/>
  <c r="AV8" i="3"/>
  <c r="AV28" i="3"/>
  <c r="BA154" i="3"/>
  <c r="BA161" i="3"/>
  <c r="BC159" i="3"/>
  <c r="G16" i="2" s="1"/>
  <c r="AV9" i="3"/>
  <c r="BE107" i="3"/>
  <c r="I11" i="2" s="1"/>
  <c r="AU64" i="3"/>
  <c r="AU88" i="3"/>
  <c r="BC120" i="3"/>
  <c r="G12" i="2" s="1"/>
  <c r="BC176" i="3"/>
  <c r="G18" i="2" s="1"/>
  <c r="BA70" i="3"/>
  <c r="AU87" i="3"/>
  <c r="BC131" i="3"/>
  <c r="G14" i="2" s="1"/>
  <c r="BA97" i="3"/>
  <c r="BA107" i="3" s="1"/>
  <c r="BA55" i="3"/>
  <c r="BC68" i="3"/>
  <c r="G9" i="2" s="1"/>
  <c r="AV19" i="3"/>
  <c r="BA56" i="3"/>
  <c r="BD95" i="3"/>
  <c r="H10" i="2" s="1"/>
  <c r="BC95" i="3"/>
  <c r="G10" i="2" s="1"/>
  <c r="BA176" i="3"/>
  <c r="E18" i="2" s="1"/>
  <c r="BC187" i="3"/>
  <c r="G20" i="2" s="1"/>
  <c r="BA57" i="3"/>
  <c r="BE120" i="3"/>
  <c r="I12" i="2" s="1"/>
  <c r="BC125" i="3"/>
  <c r="G13" i="2" s="1"/>
  <c r="BC152" i="3"/>
  <c r="G15" i="2" s="1"/>
  <c r="BA163" i="3"/>
  <c r="BE163" i="3"/>
  <c r="I17" i="2" s="1"/>
  <c r="BC183" i="3"/>
  <c r="G19" i="2" s="1"/>
  <c r="BA183" i="3"/>
  <c r="E19" i="2" s="1"/>
  <c r="BD107" i="3"/>
  <c r="H11" i="2" s="1"/>
  <c r="BC107" i="3"/>
  <c r="G11" i="2" s="1"/>
  <c r="BE152" i="3"/>
  <c r="I15" i="2" s="1"/>
  <c r="BE159" i="3"/>
  <c r="I16" i="2" s="1"/>
  <c r="BB163" i="3"/>
  <c r="F17" i="2" s="1"/>
  <c r="BA60" i="3"/>
  <c r="BA53" i="3"/>
  <c r="BE68" i="3"/>
  <c r="I9" i="2" s="1"/>
  <c r="BA37" i="3"/>
  <c r="BE95" i="3"/>
  <c r="I10" i="2" s="1"/>
  <c r="BB39" i="3"/>
  <c r="F8" i="2" s="1"/>
  <c r="BD39" i="3"/>
  <c r="H8" i="2" s="1"/>
  <c r="BC39" i="3"/>
  <c r="G8" i="2" s="1"/>
  <c r="BE39" i="3"/>
  <c r="I8" i="2" s="1"/>
  <c r="BB95" i="3"/>
  <c r="F10" i="2" s="1"/>
  <c r="BB107" i="3"/>
  <c r="F11" i="2" s="1"/>
  <c r="BA159" i="3"/>
  <c r="E16" i="2" s="1"/>
  <c r="BD159" i="3"/>
  <c r="H16" i="2" s="1"/>
  <c r="BD183" i="3"/>
  <c r="H19" i="2" s="1"/>
  <c r="BB159" i="3"/>
  <c r="F16" i="2" s="1"/>
  <c r="BD163" i="3"/>
  <c r="H17" i="2" s="1"/>
  <c r="BD176" i="3"/>
  <c r="H18" i="2" s="1"/>
  <c r="BB183" i="3"/>
  <c r="F19" i="2" s="1"/>
  <c r="BA41" i="3"/>
  <c r="BB68" i="3"/>
  <c r="F9" i="2" s="1"/>
  <c r="BD68" i="3"/>
  <c r="H9" i="2" s="1"/>
  <c r="BA109" i="3"/>
  <c r="BA120" i="3" s="1"/>
  <c r="BA122" i="3"/>
  <c r="BA125" i="3" s="1"/>
  <c r="E13" i="2" s="1"/>
  <c r="BA127" i="3"/>
  <c r="BA131" i="3" s="1"/>
  <c r="BA133" i="3"/>
  <c r="BA152" i="3" s="1"/>
  <c r="BB120" i="3"/>
  <c r="F12" i="2" s="1"/>
  <c r="BD120" i="3"/>
  <c r="H12" i="2" s="1"/>
  <c r="BB125" i="3"/>
  <c r="BD125" i="3"/>
  <c r="H13" i="2" s="1"/>
  <c r="BB131" i="3"/>
  <c r="F14" i="2" s="1"/>
  <c r="BD131" i="3"/>
  <c r="H14" i="2" s="1"/>
  <c r="BB152" i="3"/>
  <c r="F15" i="2" s="1"/>
  <c r="BD152" i="3"/>
  <c r="H15" i="2" s="1"/>
  <c r="E9" i="2" l="1"/>
  <c r="BA68" i="3"/>
  <c r="BA39" i="3"/>
  <c r="BA95" i="3"/>
  <c r="G21" i="2"/>
  <c r="C18" i="1" s="1"/>
  <c r="H21" i="2"/>
  <c r="C17" i="1" s="1"/>
  <c r="F21" i="2"/>
  <c r="C16" i="1" s="1"/>
  <c r="E21" i="2" l="1"/>
  <c r="C15" i="1" s="1"/>
  <c r="C19" i="1" s="1"/>
  <c r="G185" i="3"/>
  <c r="BE180" i="3" s="1"/>
  <c r="G190" i="3"/>
  <c r="BE186" i="3" s="1"/>
  <c r="G189" i="3"/>
  <c r="BE179" i="3"/>
  <c r="G186" i="3"/>
  <c r="BE182" i="3" s="1"/>
  <c r="BE185" i="3" l="1"/>
  <c r="BE187" i="3" s="1"/>
  <c r="I20" i="2" s="1"/>
  <c r="G191" i="3"/>
  <c r="BE178" i="3"/>
  <c r="BE183" i="3" s="1"/>
  <c r="I19" i="2" s="1"/>
  <c r="G187" i="3"/>
  <c r="I21" i="2" l="1"/>
  <c r="C21" i="1" s="1"/>
  <c r="C22" i="1" s="1"/>
  <c r="G23" i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<sst xmlns="http://schemas.openxmlformats.org/spreadsheetml/2006/main" count="548" uniqueCount="365">
  <si>
    <t>Rozpočet</t>
  </si>
  <si>
    <t xml:space="preserve">JKSO 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</si>
  <si>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</si>
  <si>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</si>
  <si>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</si>
  <si>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</si>
  <si>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</si>
  <si>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</si>
  <si>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</si>
  <si>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</si>
  <si>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</si>
  <si>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</si>
  <si>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</si>
  <si>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</si>
  <si>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</si>
  <si>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</si>
  <si>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</si>
  <si>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</si>
  <si>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</si>
  <si>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</si>
  <si>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</si>
  <si>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</si>
  <si>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</si>
  <si>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</si>
  <si>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</si>
  <si>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</si>
  <si>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</si>
  <si>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</si>
  <si>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</si>
  <si>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</si>
  <si>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</si>
  <si>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</si>
  <si>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</si>
  <si>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</si>
  <si>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</si>
  <si>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</si>
  <si>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</si>
  <si>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</si>
  <si>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</si>
  <si>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</si>
  <si>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</si>
  <si>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</si>
  <si>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</si>
  <si>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</si>
  <si>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</si>
  <si>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</si>
  <si>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</si>
  <si>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</si>
  <si>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</si>
  <si>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</si>
  <si>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</si>
  <si>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</si>
  <si>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</si>
  <si>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</si>
  <si>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</si>
  <si>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</si>
  <si>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</si>
  <si>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</si>
  <si>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</si>
  <si>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</si>
  <si>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</si>
  <si>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</si>
  <si>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</si>
  <si>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</si>
  <si>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</si>
  <si>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</si>
  <si>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</si>
  <si>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E6700/07/9</t>
  </si>
  <si>
    <t>Zemní práce-příprava území</t>
  </si>
  <si>
    <t>111106110U00</t>
  </si>
  <si>
    <t xml:space="preserve">Odstr ruderál porost rovina </t>
  </si>
  <si>
    <t>m2</t>
  </si>
  <si>
    <t>111201101R00</t>
  </si>
  <si>
    <t xml:space="preserve">Odstranění křovin i s kořeny na ploše do 1000 m2 </t>
  </si>
  <si>
    <t>113107123R00</t>
  </si>
  <si>
    <t>Odstranění podkladu pl.do 200 m2, tl.25 cm plocha pro česaný beton</t>
  </si>
  <si>
    <t>113107123RT1</t>
  </si>
  <si>
    <t>Odstranění pěšiny pl. 200 m2, tl.do 30 cm štěrková pěšina(strojně)</t>
  </si>
  <si>
    <t>49</t>
  </si>
  <si>
    <t>113107212RT1</t>
  </si>
  <si>
    <t>Odstranění podkladu nad 200 m2,pro šlapákovou pěšinu hloubky 22 cm+pásky z obrubníků</t>
  </si>
  <si>
    <t>šlapáková pěšina:864+297,5</t>
  </si>
  <si>
    <t>okraje pěšiny bet.obrubníky s odstupem:288,3*0,1</t>
  </si>
  <si>
    <t>pásky 25*100(hl 22 cm):</t>
  </si>
  <si>
    <t>113107225RT1</t>
  </si>
  <si>
    <t>132201201R00</t>
  </si>
  <si>
    <t>Hloubení rýh šířky do 200 cm v hor.3 do 100 m3 zimoviště pro drobné živičichy</t>
  </si>
  <si>
    <t>m3</t>
  </si>
  <si>
    <t>jáma 2*0,9*3 m:2*0,9*3</t>
  </si>
  <si>
    <t>162201102R00</t>
  </si>
  <si>
    <t xml:space="preserve">Vodorovné přemístění výkopku z hor.1-4 do 50 m </t>
  </si>
  <si>
    <t>z modelace terenu:528*0,37*0,5</t>
  </si>
  <si>
    <t>štěrková pěšina:49*0,25</t>
  </si>
  <si>
    <t>zimoviště pro drob.živočichy:5,4</t>
  </si>
  <si>
    <t>šlapáková plošina a pásky z obrub:1119,33*0,22</t>
  </si>
  <si>
    <t>plocha pro česaná beton:43*0,25</t>
  </si>
  <si>
    <t>162701105R00</t>
  </si>
  <si>
    <t xml:space="preserve">Vodorovné přemístění výkopku z hor.1-4 do 10000 m </t>
  </si>
  <si>
    <t>mat. ze štěr.pěšina:</t>
  </si>
  <si>
    <t>materiál z ostatních skrývek:</t>
  </si>
  <si>
    <t xml:space="preserve"> vše ponecháno na terení modelace:</t>
  </si>
  <si>
    <t>směsný odpad - odvoz na skládku cca:20</t>
  </si>
  <si>
    <t>171204111R00</t>
  </si>
  <si>
    <t xml:space="preserve">Ulozeni sypaniny bez zhut na skl,vč.poplatku </t>
  </si>
  <si>
    <t>20</t>
  </si>
  <si>
    <t>174101102R00</t>
  </si>
  <si>
    <t>Zásyp ruční se zhutněním-zpětné dosypy, rozprostření</t>
  </si>
  <si>
    <t>181301113RT1</t>
  </si>
  <si>
    <t xml:space="preserve">Rozprostření skrývek rovina, tl.15-20 cm,nad 500m2 </t>
  </si>
  <si>
    <t>182001122R00</t>
  </si>
  <si>
    <t xml:space="preserve">Plošná úprava terénu, nerovnosti do 15 cm svah 1:5 </t>
  </si>
  <si>
    <t>184805311U01</t>
  </si>
  <si>
    <t>kus</t>
  </si>
  <si>
    <t>12</t>
  </si>
  <si>
    <t>Stromy</t>
  </si>
  <si>
    <t>183101215R00</t>
  </si>
  <si>
    <t>Hloub. jamek s výměnou 50% půdy do 0,4 m3 sv.1:5 a rovina</t>
  </si>
  <si>
    <t>184102115R00</t>
  </si>
  <si>
    <t>Výsadba dřevin s balem D do 60 cm, v rovině a svahu 1:5</t>
  </si>
  <si>
    <t>184202112R00</t>
  </si>
  <si>
    <t xml:space="preserve">Ukotvení dřeviny kůly D do 10 cm, dl. do 3 m </t>
  </si>
  <si>
    <t>184804111R00</t>
  </si>
  <si>
    <t>Ochrana dřevin před okusem zvěří z rákosu v rovině a svahu do 1:5</t>
  </si>
  <si>
    <t>184921093R00</t>
  </si>
  <si>
    <t>Mulčování rostlin tl. do 0,1 m rovina a svah 1:5 kůra</t>
  </si>
  <si>
    <t>185804312R00</t>
  </si>
  <si>
    <t xml:space="preserve">Zalití rostlin vodou plochy nad 20 m2 </t>
  </si>
  <si>
    <t>80l/strom:110*0,08</t>
  </si>
  <si>
    <t>185851111R00</t>
  </si>
  <si>
    <t xml:space="preserve">Dovoz vody pro zálivku rostlin do 6 km </t>
  </si>
  <si>
    <t>182 R.pol.1</t>
  </si>
  <si>
    <t xml:space="preserve">doplnění zálivkových vaků </t>
  </si>
  <si>
    <t>55 l:110</t>
  </si>
  <si>
    <t>184004722R00</t>
  </si>
  <si>
    <t xml:space="preserve">Dodávka hnojivé tablety k výsadbě </t>
  </si>
  <si>
    <t>15ks/strom:110*15</t>
  </si>
  <si>
    <t>184004724R00</t>
  </si>
  <si>
    <t>kg</t>
  </si>
  <si>
    <t>185100100RR</t>
  </si>
  <si>
    <t>02651279 A</t>
  </si>
  <si>
    <t>026560321</t>
  </si>
  <si>
    <t>02656036</t>
  </si>
  <si>
    <t>02656042</t>
  </si>
  <si>
    <t>02656048</t>
  </si>
  <si>
    <t>02660001</t>
  </si>
  <si>
    <t>02660002</t>
  </si>
  <si>
    <t>05217500R</t>
  </si>
  <si>
    <t>Kůl ke kotvení dřeviny,D 10 cm,délka 2,5</t>
  </si>
  <si>
    <t>3 ks/strom:110*3</t>
  </si>
  <si>
    <t>10391100A</t>
  </si>
  <si>
    <t>709213401</t>
  </si>
  <si>
    <t>chránička z bambusu</t>
  </si>
  <si>
    <t>13</t>
  </si>
  <si>
    <t>Keře</t>
  </si>
  <si>
    <t>183101212R00</t>
  </si>
  <si>
    <t>Hloub. jamek s výměnou 50% půdy do 0,02 m3, 1:5 a rovina</t>
  </si>
  <si>
    <t>184102121R00</t>
  </si>
  <si>
    <t>Výsadba dřevin s balem D do 20 cm, na svahu 1:5 a v rovině se zalitím</t>
  </si>
  <si>
    <t>184202111R00</t>
  </si>
  <si>
    <t xml:space="preserve">Ukotvení dřeviny kůly D do 10 cm, dl. do 2 m </t>
  </si>
  <si>
    <t>184921094R00</t>
  </si>
  <si>
    <t xml:space="preserve">Mulčování rostlin tl. do 0,1 m, rovina,svah do 1:5 </t>
  </si>
  <si>
    <t>5l/rostlina:418*0,005</t>
  </si>
  <si>
    <t>767912150RE</t>
  </si>
  <si>
    <t xml:space="preserve">Ostatní montážní a spojovací materiál </t>
  </si>
  <si>
    <t>kpl</t>
  </si>
  <si>
    <t>767912150U0A</t>
  </si>
  <si>
    <t>Mtž  kotevní lanko ocelové ke kůlům (39 ks) 2x nad sebou</t>
  </si>
  <si>
    <t>m</t>
  </si>
  <si>
    <t>108*2*1,03</t>
  </si>
  <si>
    <t>1ks/rostlina:418*1</t>
  </si>
  <si>
    <t xml:space="preserve">půdní kondicioner keře </t>
  </si>
  <si>
    <t>0,05kg/rostlina:418*0,05</t>
  </si>
  <si>
    <t>185100100RR2</t>
  </si>
  <si>
    <t>31118112020</t>
  </si>
  <si>
    <t xml:space="preserve">Napínací prvky - očka Pzn  do D 15 mm - </t>
  </si>
  <si>
    <t>108*2</t>
  </si>
  <si>
    <t>02651279</t>
  </si>
  <si>
    <t>Carpinus betulus /V 100 - 125 cm/</t>
  </si>
  <si>
    <t>02654935</t>
  </si>
  <si>
    <t>Spiraea vanhouttei  /V 60 - 80 cm/</t>
  </si>
  <si>
    <t>02661599</t>
  </si>
  <si>
    <t>Mespilus germanica /V 80 - 100 cm/</t>
  </si>
  <si>
    <t>02661929</t>
  </si>
  <si>
    <t>Amelanchier ovalis / V 80 - 100 cm/</t>
  </si>
  <si>
    <t>05217220</t>
  </si>
  <si>
    <t>Kotevní kůl  D 8 cm délka 2m</t>
  </si>
  <si>
    <t>10364200</t>
  </si>
  <si>
    <t>Zemina pro výsadbu (0,01m3 dřevina)</t>
  </si>
  <si>
    <t>418*0,01</t>
  </si>
  <si>
    <t>103911002</t>
  </si>
  <si>
    <t>14</t>
  </si>
  <si>
    <t>111211100U0R</t>
  </si>
  <si>
    <t>180402111R00</t>
  </si>
  <si>
    <t>Založení trávníku parkového výsevem v rovině pro suché polohy</t>
  </si>
  <si>
    <t>183403151R00</t>
  </si>
  <si>
    <t xml:space="preserve">Obdělání půdy smykováním, v rovině </t>
  </si>
  <si>
    <t>60% plochy:5580*0,6</t>
  </si>
  <si>
    <t>183403153R00</t>
  </si>
  <si>
    <t xml:space="preserve">Obdělání půdy hrabáním, v rovině </t>
  </si>
  <si>
    <t>40% plochy:5580*0,4</t>
  </si>
  <si>
    <t>183403161R00</t>
  </si>
  <si>
    <t xml:space="preserve">Obdělání půdy válením, v rovině </t>
  </si>
  <si>
    <t>00572440gfd</t>
  </si>
  <si>
    <t>Směs travní do sucha 30g/m2</t>
  </si>
  <si>
    <t>5580*0,03</t>
  </si>
  <si>
    <t>15</t>
  </si>
  <si>
    <t>111104110R00</t>
  </si>
  <si>
    <t>4739*2</t>
  </si>
  <si>
    <t>180401211R00</t>
  </si>
  <si>
    <t xml:space="preserve">Založení trávníku lučního výsevem v rovině </t>
  </si>
  <si>
    <t>60% plochy:4739*0,6</t>
  </si>
  <si>
    <t>40% výměr plochy:4739*0,4</t>
  </si>
  <si>
    <t>005724712</t>
  </si>
  <si>
    <t>4739*0,01</t>
  </si>
  <si>
    <t>16</t>
  </si>
  <si>
    <t>Výsadba cibulovin</t>
  </si>
  <si>
    <t>183204113R00</t>
  </si>
  <si>
    <t xml:space="preserve">Výsadba cibulí nebo hlíz prostokořenných </t>
  </si>
  <si>
    <t>026522622</t>
  </si>
  <si>
    <t>Narcissus poeticus"Recurvus"</t>
  </si>
  <si>
    <t>2</t>
  </si>
  <si>
    <t>Betonové plochy</t>
  </si>
  <si>
    <t>273321611R0W</t>
  </si>
  <si>
    <t xml:space="preserve">Česaný beton-úprava povrchu C 30/37 (B 37) </t>
  </si>
  <si>
    <t>43*0,15</t>
  </si>
  <si>
    <t>273361921RT4</t>
  </si>
  <si>
    <t>Výztuž základových desek ze svařovaných sítí svařovanou sítí - drát 6,0  oka 100/100</t>
  </si>
  <si>
    <t>t</t>
  </si>
  <si>
    <t>43*0,004</t>
  </si>
  <si>
    <t>46</t>
  </si>
  <si>
    <t>Dlažby a povrchy +(zimoviště)</t>
  </si>
  <si>
    <t>464511111R00</t>
  </si>
  <si>
    <t>Vyskládání zimoviště z lom.kamene neupraveného tříděného z terenu</t>
  </si>
  <si>
    <t>vyskládáno do výška 50 cm nad teren:6,75</t>
  </si>
  <si>
    <t>561121111R00</t>
  </si>
  <si>
    <t xml:space="preserve">Hutnění upraveného podloží na 30MPa </t>
  </si>
  <si>
    <t>šlapáková pěšina+obrubníky:1190,33</t>
  </si>
  <si>
    <t>česaný beton:43</t>
  </si>
  <si>
    <t>564231111RT1</t>
  </si>
  <si>
    <t xml:space="preserve">Podklad ze štěrkodrťi po zhutnění tloušťky 10 cm </t>
  </si>
  <si>
    <t>pásky z bet.obrub:288,3*0,1</t>
  </si>
  <si>
    <t>564721110R0R</t>
  </si>
  <si>
    <t>Podklad z kameniva drceného vel. 4-8 mm,tl. do 4cm Prosívka</t>
  </si>
  <si>
    <t>šlapáková pěšina:1190,33</t>
  </si>
  <si>
    <t>pásky z bet.obrub:28,83</t>
  </si>
  <si>
    <t>599441111R00</t>
  </si>
  <si>
    <t xml:space="preserve">Vyplnění spár tl spar 15 mm </t>
  </si>
  <si>
    <t>1161,5</t>
  </si>
  <si>
    <t>917712111RT2</t>
  </si>
  <si>
    <t>Osazení ležat. obrub. bet. bez opěr, lože z kamen. včetně obrubníku    100/8/25</t>
  </si>
  <si>
    <t>4 ks na 1 m2 - šlapáková plošina,CH1,CH2:864*4</t>
  </si>
  <si>
    <t>pásky z beton.obrubníků-okraje pěšiny,tzv řasy:288,3*1</t>
  </si>
  <si>
    <t>cca 1 ks na 1m2(viz schema CH1,CH12:</t>
  </si>
  <si>
    <t>šlapáková pěšina(4ks/m2)CH2-CH10,CH13:297,5*4</t>
  </si>
  <si>
    <t>96</t>
  </si>
  <si>
    <t>Bourací práce ,přesun suti a likvidace odpadu</t>
  </si>
  <si>
    <t>952901411R0R</t>
  </si>
  <si>
    <t>Vyčištění ostatních ploch od zbytků a obalů, úklid po ukončení prací vč.přístupových cest</t>
  </si>
  <si>
    <t>979081111R00</t>
  </si>
  <si>
    <t>Odvoz suti a vybour. hmot na skládku do 1 km odstraňované dřeviny</t>
  </si>
  <si>
    <t>979081121R00</t>
  </si>
  <si>
    <t xml:space="preserve">Příplatek k odvozu za každý další 1 km </t>
  </si>
  <si>
    <t>979088212R00</t>
  </si>
  <si>
    <t xml:space="preserve">Nakládání suti na dopravní prostředky </t>
  </si>
  <si>
    <t>979999998R00</t>
  </si>
  <si>
    <t xml:space="preserve">Poplatek za skládku suti 5% příměsí a dřevin </t>
  </si>
  <si>
    <t>99</t>
  </si>
  <si>
    <t>Přesuny hmot</t>
  </si>
  <si>
    <t>998231311R00</t>
  </si>
  <si>
    <t xml:space="preserve">Přesun hmot pro sadovnické a krajin. úpravy do 5km </t>
  </si>
  <si>
    <t>998222012R00</t>
  </si>
  <si>
    <t xml:space="preserve">Přesun hmot, zpevněné plochy, kryt z kameniva </t>
  </si>
  <si>
    <t>767</t>
  </si>
  <si>
    <t>Konstrukce zámečnické - mobiliář</t>
  </si>
  <si>
    <t>767 sub.01</t>
  </si>
  <si>
    <t>Lavice typová s opěradlem bez područky dřevo akát,konstrukce ocelová -  dodávka</t>
  </si>
  <si>
    <t>vč.spodní stavby a osazení:6</t>
  </si>
  <si>
    <t>767 sub.02</t>
  </si>
  <si>
    <t>Lavice  bez opěradla,dřevěný sedací trám /2500x400x400cm/ z dubového dřeva</t>
  </si>
  <si>
    <t>dodávka a osazení vč spodní stavby a povrchové:9</t>
  </si>
  <si>
    <t>úpravy:</t>
  </si>
  <si>
    <t>767 sub.03</t>
  </si>
  <si>
    <t xml:space="preserve">Typový stůl dodávka vč spodní stavby a osazení </t>
  </si>
  <si>
    <t>767 sub.04</t>
  </si>
  <si>
    <t>767 sub.05</t>
  </si>
  <si>
    <t>767 sub.06</t>
  </si>
  <si>
    <t>767 sub.07</t>
  </si>
  <si>
    <t xml:space="preserve">Doprava mobiliř.prvků </t>
  </si>
  <si>
    <t>998767201R00</t>
  </si>
  <si>
    <t xml:space="preserve">Přesun hmot pro zámečnické konstr., výšky do 6 m </t>
  </si>
  <si>
    <t>796</t>
  </si>
  <si>
    <t>Vedlejší náklady</t>
  </si>
  <si>
    <t>pol.č.1</t>
  </si>
  <si>
    <t xml:space="preserve">Vybudování zařízení staveniště,provoz a likvidace </t>
  </si>
  <si>
    <t>pol.č.2</t>
  </si>
  <si>
    <t xml:space="preserve">Kompletační činnost </t>
  </si>
  <si>
    <t>pol.č.3</t>
  </si>
  <si>
    <t xml:space="preserve">Zábory,ochrana ůzemí </t>
  </si>
  <si>
    <t>pol.č.4</t>
  </si>
  <si>
    <t xml:space="preserve">Inženýrská činnost a stavební dozor </t>
  </si>
  <si>
    <t>799</t>
  </si>
  <si>
    <t>Ostatní náklady</t>
  </si>
  <si>
    <t>pol.č.1a</t>
  </si>
  <si>
    <t xml:space="preserve">Vyhotovení dokumentace skutečného provedení </t>
  </si>
  <si>
    <t>pol.č.2a</t>
  </si>
  <si>
    <t xml:space="preserve">náklady na geodetické zaměření </t>
  </si>
  <si>
    <t>Město Tišnov nám.Míru 111,66619 Tišnov</t>
  </si>
  <si>
    <t>Ing.Eva Wágnerová</t>
  </si>
  <si>
    <t>VN a ON</t>
  </si>
  <si>
    <t>Úprava stávajících dřevin řezem (RZ) do 50m2</t>
  </si>
  <si>
    <t>53,72</t>
  </si>
  <si>
    <t>Prunus avium  /OK 14 -16 cm/</t>
  </si>
  <si>
    <t>Prunus avium  Plena /OK 14 -16 cm/</t>
  </si>
  <si>
    <t>Tilia platyphyllos / OK 14-16 cm /</t>
  </si>
  <si>
    <t>Acer pseudoplatanus /OK 14 - 16 cm/</t>
  </si>
  <si>
    <t>Acer campestre, /OK 14-16cm/</t>
  </si>
  <si>
    <t>Carpinus betulus  /OK 14 - 16 cm/</t>
  </si>
  <si>
    <t>Pokos nově založeného trávníku s odvozem pokosené hmoty 1x</t>
  </si>
  <si>
    <t xml:space="preserve">Pokosení trávníku  1 x  odvoz  do 20 km </t>
  </si>
  <si>
    <t>53*0,004</t>
  </si>
  <si>
    <t>Quercus robur  /OK 14  - 16cm/</t>
  </si>
  <si>
    <t>Bylinný trávník - krajinný</t>
  </si>
  <si>
    <t>krajinná směs 10g/m2</t>
  </si>
  <si>
    <t>Trávník pobytový - nízký</t>
  </si>
  <si>
    <t>5580*1</t>
  </si>
  <si>
    <t>0</t>
  </si>
  <si>
    <t>Přípravné a pomocné práce</t>
  </si>
  <si>
    <t>110001111U0S</t>
  </si>
  <si>
    <t xml:space="preserve">Vytyčení sítí před započetím prací </t>
  </si>
  <si>
    <t>celkem</t>
  </si>
  <si>
    <t>PARK u MŠ HONY ZA KUKÝRNOU</t>
  </si>
  <si>
    <t>SO 101,801,901</t>
  </si>
  <si>
    <t xml:space="preserve">Stavební úpravy, Terénní a vegetační úpravy, Mobiliář </t>
  </si>
  <si>
    <t>Počet položek</t>
  </si>
  <si>
    <t>0,5kg/strom:110*0,5 (půdní kondicionér)</t>
  </si>
  <si>
    <t>Způsobilé náklady</t>
  </si>
  <si>
    <t xml:space="preserve">Stavba </t>
  </si>
  <si>
    <t>Název objektu</t>
  </si>
  <si>
    <t>Výkaz Výměr</t>
  </si>
  <si>
    <t>Výkaz výměr</t>
  </si>
  <si>
    <t>3 kg/strom: 110*3 (zeolit)</t>
  </si>
  <si>
    <t xml:space="preserve">půdní kondicioner pro stromy + zeolit </t>
  </si>
  <si>
    <t>Poznámka</t>
  </si>
  <si>
    <t>Jednotlivé položky výkazu  výměr jsou  kvalitativně stanoveny, upřesněny  zadávací PD, platnými ČSN a technolgickými předpisy. Technická zpráva a grafická příloha zadavací dokumentace jsou nedílkou součástí podkladu pro ocenění jednotlivých položek.</t>
  </si>
  <si>
    <t>Modelace terenu hl.25 - 50 cm šíře do 5 m zeminu umístit v  místní lokalitě, po dohodě  místa s AD</t>
  </si>
  <si>
    <t>zimina bude rozprostřena po okolí, dle dohody na staveništi s AD</t>
  </si>
  <si>
    <t>Údržba dřevin po dobu 36 měsíců , specifikace údžby viz TZ</t>
  </si>
  <si>
    <t>Údržba keřů po dobu 36 měsíců , specifikace údržby viz TZ</t>
  </si>
  <si>
    <t>mulčovací borka jemná, vč dovozu</t>
  </si>
  <si>
    <t>mulčovací borka jemná vč dovozu</t>
  </si>
  <si>
    <t>5580*0,03, specifikace výsevné  směsi viz TZ</t>
  </si>
  <si>
    <t>4739*1, pokos na výšku 50 mm</t>
  </si>
  <si>
    <t>4739*0,01, specifikace výsevné směsi viz TZ</t>
  </si>
  <si>
    <t>53*0,15, vylito do výkopu v terénu, zapravení horní hrany viz TZ</t>
  </si>
  <si>
    <t xml:space="preserve">vyskládáno do výšky 50 cm nad teren:6,75, jednostranný zásyp horní hrany  zeminou </t>
  </si>
  <si>
    <t>úpravy:barevnost dřeva přírodní, ocel  bar. Bude stanoveno AD</t>
  </si>
  <si>
    <t>dodávka a osazení vč spodní stavby a povrchové</t>
  </si>
  <si>
    <t>vč.spodní stavby a osazení:6 ks, barevnost dřeva přírodní, ocel  bar. Bude stanoveno AD</t>
  </si>
  <si>
    <t>Typové křeslo s opěradlem-dodávka vč.spodní stavby osazení, barevnost a úprava povrchu  dle lavic</t>
  </si>
  <si>
    <t>Gril dodávka vč spodní stavby a osazení , gril  celo ocelový s výsuvným  popelníkem</t>
  </si>
  <si>
    <t>Typový odpadkový koš-dodávika vč osazení a spodní stavby, kovový,  horní kryt barevnost dle ocelových prvků lavic</t>
  </si>
  <si>
    <t>Následná péče po dobu 36 měs od 1. seče včetně pokosů, viz rozpis péče v TZ</t>
  </si>
  <si>
    <t>185100100RR4</t>
  </si>
  <si>
    <t>185100100RR3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</si>
</sst>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0.0"/>
    <numFmt numFmtId="166" formatCode="#,##0\ &quot;Kč&quot;"/>
    <numFmt numFmtId="167" formatCode="0.0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0"/>
      <name val="Arial CE"/>
      <charset val="238"/>
    </font>
    <font>
      <b/>
      <sz val="12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67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8" fillId="0" borderId="0" xfId="1" applyFont="1"/>
    <xf numFmtId="0" fontId="19" fillId="0" borderId="0" xfId="1" applyFont="1" applyAlignment="1">
      <alignment wrapText="1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4" fontId="10" fillId="0" borderId="0" xfId="1" applyNumberFormat="1" applyAlignment="1">
      <alignment horizontal="left"/>
    </xf>
    <xf numFmtId="0" fontId="10" fillId="0" borderId="0" xfId="1" applyNumberFormat="1" applyAlignment="1">
      <alignment horizontal="left"/>
    </xf>
    <xf numFmtId="0" fontId="10" fillId="0" borderId="0" xfId="1" applyFill="1"/>
    <xf numFmtId="1" fontId="3" fillId="0" borderId="13" xfId="0" applyNumberFormat="1" applyFont="1" applyBorder="1"/>
    <xf numFmtId="1" fontId="3" fillId="0" borderId="56" xfId="0" applyNumberFormat="1" applyFont="1" applyBorder="1"/>
    <xf numFmtId="1" fontId="3" fillId="0" borderId="57" xfId="0" applyNumberFormat="1" applyFont="1" applyBorder="1"/>
    <xf numFmtId="0" fontId="16" fillId="0" borderId="0" xfId="1" applyFont="1" applyFill="1"/>
    <xf numFmtId="0" fontId="18" fillId="0" borderId="0" xfId="1" applyFont="1" applyFill="1"/>
    <xf numFmtId="0" fontId="10" fillId="0" borderId="0" xfId="1" applyNumberFormat="1" applyFill="1"/>
    <xf numFmtId="0" fontId="19" fillId="0" borderId="0" xfId="1" applyFont="1" applyFill="1" applyAlignment="1">
      <alignment wrapText="1"/>
    </xf>
    <xf numFmtId="3" fontId="10" fillId="0" borderId="0" xfId="1" applyNumberFormat="1" applyFill="1"/>
    <xf numFmtId="0" fontId="28" fillId="0" borderId="0" xfId="0" applyFont="1"/>
    <xf numFmtId="0" fontId="4" fillId="0" borderId="10" xfId="1" applyFont="1" applyBorder="1" applyAlignment="1" applyProtection="1">
      <alignment horizontal="center"/>
    </xf>
    <xf numFmtId="49" fontId="4" fillId="0" borderId="10" xfId="1" applyNumberFormat="1" applyFont="1" applyBorder="1" applyAlignment="1" applyProtection="1">
      <alignment horizontal="left"/>
    </xf>
    <xf numFmtId="0" fontId="4" fillId="0" borderId="15" xfId="1" applyFont="1" applyBorder="1" applyProtection="1"/>
    <xf numFmtId="0" fontId="3" fillId="0" borderId="9" xfId="1" applyFont="1" applyBorder="1" applyAlignment="1" applyProtection="1">
      <alignment horizontal="center"/>
    </xf>
    <xf numFmtId="0" fontId="3" fillId="0" borderId="9" xfId="1" applyNumberFormat="1" applyFont="1" applyBorder="1" applyAlignment="1" applyProtection="1">
      <alignment horizontal="right"/>
    </xf>
    <xf numFmtId="0" fontId="17" fillId="0" borderId="58" xfId="1" applyFont="1" applyFill="1" applyBorder="1" applyAlignment="1" applyProtection="1">
      <alignment horizontal="center" vertical="top"/>
    </xf>
    <xf numFmtId="49" fontId="17" fillId="0" borderId="58" xfId="1" applyNumberFormat="1" applyFont="1" applyFill="1" applyBorder="1" applyAlignment="1" applyProtection="1">
      <alignment horizontal="left" vertical="top"/>
    </xf>
    <xf numFmtId="0" fontId="17" fillId="0" borderId="58" xfId="1" applyFont="1" applyFill="1" applyBorder="1" applyAlignment="1" applyProtection="1">
      <alignment vertical="top" wrapText="1"/>
    </xf>
    <xf numFmtId="49" fontId="17" fillId="0" borderId="58" xfId="1" applyNumberFormat="1" applyFont="1" applyFill="1" applyBorder="1" applyAlignment="1" applyProtection="1">
      <alignment horizontal="center" shrinkToFit="1"/>
    </xf>
    <xf numFmtId="4" fontId="17" fillId="0" borderId="58" xfId="1" applyNumberFormat="1" applyFont="1" applyFill="1" applyBorder="1" applyAlignment="1" applyProtection="1">
      <alignment horizontal="right"/>
    </xf>
    <xf numFmtId="0" fontId="3" fillId="2" borderId="10" xfId="1" applyFont="1" applyFill="1" applyBorder="1" applyAlignment="1" applyProtection="1">
      <alignment horizontal="center"/>
    </xf>
    <xf numFmtId="49" fontId="22" fillId="2" borderId="10" xfId="1" applyNumberFormat="1" applyFont="1" applyFill="1" applyBorder="1" applyAlignment="1" applyProtection="1">
      <alignment horizontal="left"/>
    </xf>
    <xf numFmtId="0" fontId="22" fillId="2" borderId="15" xfId="1" applyFont="1" applyFill="1" applyBorder="1" applyProtection="1"/>
    <xf numFmtId="0" fontId="3" fillId="2" borderId="9" xfId="1" applyFont="1" applyFill="1" applyBorder="1" applyAlignment="1" applyProtection="1">
      <alignment horizontal="center"/>
    </xf>
    <xf numFmtId="4" fontId="3" fillId="2" borderId="9" xfId="1" applyNumberFormat="1" applyFont="1" applyFill="1" applyBorder="1" applyAlignment="1" applyProtection="1">
      <alignment horizontal="right"/>
    </xf>
    <xf numFmtId="49" fontId="5" fillId="2" borderId="10" xfId="1" applyNumberFormat="1" applyFont="1" applyFill="1" applyBorder="1" applyProtection="1"/>
    <xf numFmtId="0" fontId="5" fillId="2" borderId="8" xfId="1" applyFont="1" applyFill="1" applyBorder="1" applyAlignment="1" applyProtection="1">
      <alignment horizontal="center"/>
    </xf>
    <xf numFmtId="0" fontId="5" fillId="2" borderId="8" xfId="1" applyNumberFormat="1" applyFont="1" applyFill="1" applyBorder="1" applyAlignment="1" applyProtection="1">
      <alignment horizontal="center"/>
    </xf>
    <xf numFmtId="0" fontId="4" fillId="0" borderId="56" xfId="1" applyFont="1" applyBorder="1" applyAlignment="1" applyProtection="1">
      <alignment horizontal="center"/>
    </xf>
    <xf numFmtId="49" fontId="4" fillId="0" borderId="56" xfId="1" applyNumberFormat="1" applyFont="1" applyBorder="1" applyAlignment="1" applyProtection="1">
      <alignment horizontal="left"/>
    </xf>
    <xf numFmtId="0" fontId="5" fillId="0" borderId="56" xfId="1" applyFont="1" applyFill="1" applyBorder="1" applyAlignment="1" applyProtection="1">
      <alignment horizontal="center"/>
    </xf>
    <xf numFmtId="49" fontId="5" fillId="0" borderId="56" xfId="1" applyNumberFormat="1" applyFont="1" applyFill="1" applyBorder="1" applyAlignment="1" applyProtection="1">
      <alignment horizontal="right"/>
    </xf>
    <xf numFmtId="4" fontId="20" fillId="0" borderId="61" xfId="1" applyNumberFormat="1" applyFont="1" applyFill="1" applyBorder="1" applyAlignment="1" applyProtection="1">
      <alignment horizontal="right" wrapText="1"/>
    </xf>
    <xf numFmtId="0" fontId="4" fillId="0" borderId="56" xfId="1" applyFont="1" applyFill="1" applyBorder="1" applyAlignment="1" applyProtection="1">
      <alignment horizontal="center"/>
    </xf>
    <xf numFmtId="49" fontId="4" fillId="0" borderId="56" xfId="1" applyNumberFormat="1" applyFont="1" applyFill="1" applyBorder="1" applyAlignment="1" applyProtection="1">
      <alignment horizontal="left"/>
    </xf>
    <xf numFmtId="0" fontId="4" fillId="0" borderId="15" xfId="1" applyFont="1" applyFill="1" applyBorder="1" applyProtection="1"/>
    <xf numFmtId="0" fontId="3" fillId="0" borderId="9" xfId="1" applyFont="1" applyFill="1" applyBorder="1" applyAlignment="1" applyProtection="1">
      <alignment horizontal="center"/>
    </xf>
    <xf numFmtId="0" fontId="3" fillId="0" borderId="9" xfId="1" applyNumberFormat="1" applyFont="1" applyFill="1" applyBorder="1" applyAlignment="1" applyProtection="1">
      <alignment horizontal="right"/>
    </xf>
    <xf numFmtId="49" fontId="20" fillId="0" borderId="34" xfId="1" applyNumberFormat="1" applyFont="1" applyFill="1" applyBorder="1" applyAlignment="1" applyProtection="1">
      <alignment horizontal="left" wrapText="1"/>
    </xf>
    <xf numFmtId="49" fontId="21" fillId="0" borderId="13" xfId="0" applyNumberFormat="1" applyFont="1" applyFill="1" applyBorder="1" applyAlignment="1" applyProtection="1">
      <alignment horizontal="left" wrapText="1"/>
    </xf>
    <xf numFmtId="4" fontId="20" fillId="0" borderId="56" xfId="1" applyNumberFormat="1" applyFont="1" applyFill="1" applyBorder="1" applyAlignment="1" applyProtection="1">
      <alignment horizontal="right" wrapText="1"/>
    </xf>
    <xf numFmtId="49" fontId="20" fillId="0" borderId="59" xfId="1" applyNumberFormat="1" applyFont="1" applyFill="1" applyBorder="1" applyAlignment="1" applyProtection="1"/>
    <xf numFmtId="49" fontId="21" fillId="0" borderId="60" xfId="0" applyNumberFormat="1" applyFont="1" applyFill="1" applyBorder="1" applyAlignment="1" applyProtection="1"/>
    <xf numFmtId="0" fontId="17" fillId="0" borderId="58" xfId="1" applyFont="1" applyBorder="1" applyAlignment="1" applyProtection="1">
      <alignment horizontal="center" vertical="top"/>
    </xf>
    <xf numFmtId="49" fontId="17" fillId="0" borderId="58" xfId="1" applyNumberFormat="1" applyFont="1" applyBorder="1" applyAlignment="1" applyProtection="1">
      <alignment horizontal="left" vertical="top"/>
    </xf>
    <xf numFmtId="0" fontId="17" fillId="0" borderId="58" xfId="1" applyFont="1" applyBorder="1" applyAlignment="1" applyProtection="1">
      <alignment vertical="top" wrapText="1"/>
    </xf>
    <xf numFmtId="49" fontId="17" fillId="0" borderId="58" xfId="1" applyNumberFormat="1" applyFont="1" applyBorder="1" applyAlignment="1" applyProtection="1">
      <alignment horizontal="center" shrinkToFit="1"/>
    </xf>
    <xf numFmtId="4" fontId="17" fillId="0" borderId="58" xfId="1" applyNumberFormat="1" applyFont="1" applyBorder="1" applyAlignment="1" applyProtection="1">
      <alignment horizontal="right"/>
    </xf>
    <xf numFmtId="0" fontId="10" fillId="0" borderId="0" xfId="1" applyProtection="1"/>
    <xf numFmtId="4" fontId="17" fillId="0" borderId="58" xfId="1" applyNumberFormat="1" applyFont="1" applyFill="1" applyBorder="1" applyAlignment="1" applyProtection="1">
      <alignment horizontal="right"/>
      <protection locked="0"/>
    </xf>
    <xf numFmtId="4" fontId="17" fillId="0" borderId="58" xfId="1" applyNumberFormat="1" applyFont="1" applyFill="1" applyBorder="1" applyProtection="1">
      <protection locked="0"/>
    </xf>
    <xf numFmtId="4" fontId="3" fillId="2" borderId="8" xfId="1" applyNumberFormat="1" applyFont="1" applyFill="1" applyBorder="1" applyAlignment="1" applyProtection="1">
      <alignment horizontal="right"/>
      <protection locked="0"/>
    </xf>
    <xf numFmtId="4" fontId="4" fillId="2" borderId="10" xfId="1" applyNumberFormat="1" applyFont="1" applyFill="1" applyBorder="1" applyProtection="1">
      <protection locked="0"/>
    </xf>
    <xf numFmtId="0" fontId="5" fillId="2" borderId="8" xfId="1" applyFont="1" applyFill="1" applyBorder="1" applyAlignment="1" applyProtection="1">
      <alignment horizontal="center"/>
      <protection locked="0"/>
    </xf>
    <xf numFmtId="0" fontId="5" fillId="2" borderId="10" xfId="1" applyFont="1" applyFill="1" applyBorder="1" applyAlignment="1" applyProtection="1">
      <alignment horizontal="center"/>
      <protection locked="0"/>
    </xf>
    <xf numFmtId="0" fontId="3" fillId="0" borderId="9" xfId="1" applyNumberFormat="1" applyFont="1" applyBorder="1" applyAlignment="1" applyProtection="1">
      <alignment horizontal="right"/>
      <protection locked="0"/>
    </xf>
    <xf numFmtId="0" fontId="3" fillId="0" borderId="8" xfId="1" applyNumberFormat="1" applyFont="1" applyBorder="1" applyProtection="1">
      <protection locked="0"/>
    </xf>
    <xf numFmtId="4" fontId="17" fillId="0" borderId="10" xfId="1" applyNumberFormat="1" applyFont="1" applyFill="1" applyBorder="1" applyAlignment="1" applyProtection="1">
      <alignment horizontal="right"/>
      <protection locked="0"/>
    </xf>
    <xf numFmtId="4" fontId="17" fillId="0" borderId="10" xfId="1" applyNumberFormat="1" applyFont="1" applyFill="1" applyBorder="1" applyProtection="1">
      <protection locked="0"/>
    </xf>
    <xf numFmtId="0" fontId="20" fillId="0" borderId="34" xfId="1" applyFont="1" applyFill="1" applyBorder="1" applyAlignment="1" applyProtection="1">
      <alignment horizontal="left" wrapText="1"/>
      <protection locked="0"/>
    </xf>
    <xf numFmtId="0" fontId="20" fillId="0" borderId="13" xfId="0" applyFont="1" applyFill="1" applyBorder="1" applyAlignment="1" applyProtection="1">
      <alignment horizontal="right"/>
      <protection locked="0"/>
    </xf>
    <xf numFmtId="0" fontId="3" fillId="0" borderId="9" xfId="1" applyNumberFormat="1" applyFont="1" applyFill="1" applyBorder="1" applyAlignment="1" applyProtection="1">
      <alignment horizontal="right"/>
      <protection locked="0"/>
    </xf>
    <xf numFmtId="0" fontId="3" fillId="0" borderId="8" xfId="1" applyNumberFormat="1" applyFont="1" applyFill="1" applyBorder="1" applyProtection="1">
      <protection locked="0"/>
    </xf>
    <xf numFmtId="4" fontId="17" fillId="0" borderId="62" xfId="1" applyNumberFormat="1" applyFont="1" applyFill="1" applyBorder="1" applyProtection="1">
      <protection locked="0"/>
    </xf>
    <xf numFmtId="4" fontId="17" fillId="0" borderId="58" xfId="1" applyNumberFormat="1" applyFont="1" applyBorder="1" applyAlignment="1" applyProtection="1">
      <alignment horizontal="right"/>
      <protection locked="0"/>
    </xf>
    <xf numFmtId="4" fontId="17" fillId="0" borderId="58" xfId="1" applyNumberFormat="1" applyFont="1" applyBorder="1" applyProtection="1">
      <protection locked="0"/>
    </xf>
    <xf numFmtId="0" fontId="25" fillId="0" borderId="0" xfId="1" applyFont="1" applyProtection="1">
      <protection locked="0"/>
    </xf>
    <xf numFmtId="4" fontId="25" fillId="0" borderId="0" xfId="1" applyNumberFormat="1" applyFont="1" applyProtection="1">
      <protection locked="0"/>
    </xf>
    <xf numFmtId="0" fontId="10" fillId="0" borderId="0" xfId="1" applyProtection="1">
      <protection locked="0"/>
    </xf>
    <xf numFmtId="4" fontId="10" fillId="0" borderId="0" xfId="1" applyNumberFormat="1" applyProtection="1">
      <protection locked="0"/>
    </xf>
    <xf numFmtId="167" fontId="17" fillId="0" borderId="58" xfId="1" applyNumberFormat="1" applyFont="1" applyBorder="1" applyAlignment="1" applyProtection="1">
      <alignment horizontal="right"/>
      <protection locked="0"/>
    </xf>
    <xf numFmtId="167" fontId="3" fillId="2" borderId="8" xfId="1" applyNumberFormat="1" applyFont="1" applyFill="1" applyBorder="1" applyAlignment="1" applyProtection="1">
      <alignment horizontal="right"/>
      <protection locked="0"/>
    </xf>
    <xf numFmtId="167" fontId="3" fillId="0" borderId="9" xfId="1" applyNumberFormat="1" applyFont="1" applyBorder="1" applyAlignment="1" applyProtection="1">
      <alignment horizontal="right"/>
      <protection locked="0"/>
    </xf>
    <xf numFmtId="0" fontId="5" fillId="0" borderId="10" xfId="1" applyFont="1" applyFill="1" applyBorder="1" applyAlignment="1" applyProtection="1">
      <alignment horizontal="center"/>
    </xf>
    <xf numFmtId="49" fontId="17" fillId="0" borderId="10" xfId="1" applyNumberFormat="1" applyFont="1" applyFill="1" applyBorder="1" applyAlignment="1" applyProtection="1">
      <alignment horizontal="left" wrapText="1"/>
    </xf>
    <xf numFmtId="4" fontId="17" fillId="0" borderId="10" xfId="1" applyNumberFormat="1" applyFont="1" applyFill="1" applyBorder="1" applyAlignment="1" applyProtection="1">
      <alignment horizontal="right" wrapText="1"/>
    </xf>
    <xf numFmtId="0" fontId="17" fillId="0" borderId="10" xfId="1" applyFont="1" applyFill="1" applyBorder="1" applyAlignment="1" applyProtection="1">
      <alignment horizontal="left" wrapText="1"/>
      <protection locked="0"/>
    </xf>
    <xf numFmtId="0" fontId="17" fillId="0" borderId="10" xfId="0" applyFont="1" applyFill="1" applyBorder="1" applyAlignment="1" applyProtection="1">
      <alignment horizontal="right"/>
      <protection locked="0"/>
    </xf>
    <xf numFmtId="0" fontId="17" fillId="0" borderId="56" xfId="1" applyFont="1" applyFill="1" applyBorder="1" applyAlignment="1" applyProtection="1">
      <alignment horizontal="center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27" fillId="2" borderId="4" xfId="0" applyFont="1" applyFill="1" applyBorder="1" applyAlignment="1">
      <alignment horizontal="center"/>
    </xf>
    <xf numFmtId="0" fontId="27" fillId="2" borderId="3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26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0" fontId="28" fillId="0" borderId="0" xfId="0" applyFont="1" applyAlignment="1">
      <alignment horizontal="left" wrapText="1"/>
    </xf>
    <xf numFmtId="49" fontId="20" fillId="0" borderId="59" xfId="1" applyNumberFormat="1" applyFont="1" applyFill="1" applyBorder="1" applyAlignment="1" applyProtection="1">
      <alignment horizontal="left" wrapText="1"/>
    </xf>
    <xf numFmtId="49" fontId="21" fillId="0" borderId="60" xfId="0" applyNumberFormat="1" applyFont="1" applyFill="1" applyBorder="1" applyAlignment="1" applyProtection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26" fillId="0" borderId="51" xfId="1" applyFont="1" applyBorder="1" applyAlignment="1">
      <alignment horizontal="left" shrinkToFit="1"/>
    </xf>
    <xf numFmtId="0" fontId="26" fillId="0" borderId="50" xfId="1" applyFont="1" applyBorder="1" applyAlignment="1">
      <alignment horizontal="left" shrinkToFit="1"/>
    </xf>
    <xf numFmtId="0" fontId="26" fillId="0" borderId="52" xfId="1" applyFont="1" applyBorder="1" applyAlignment="1">
      <alignment horizontal="left" shrinkToFit="1"/>
    </xf>
    <xf numFmtId="49" fontId="20" fillId="0" borderId="59" xfId="1" applyNumberFormat="1" applyFont="1" applyFill="1" applyBorder="1" applyAlignment="1" applyProtection="1">
      <alignment horizontal="left"/>
    </xf>
    <xf numFmtId="49" fontId="21" fillId="0" borderId="60" xfId="0" applyNumberFormat="1" applyFont="1" applyFill="1" applyBorder="1" applyAlignment="1" applyProtection="1">
      <alignment horizontal="left"/>
    </xf>
    <xf numFmtId="0" fontId="20" fillId="0" borderId="10" xfId="1" applyFont="1" applyFill="1" applyBorder="1" applyAlignment="1" applyProtection="1">
      <alignment horizontal="left" wrapText="1"/>
      <protection locked="0"/>
    </xf>
    <xf numFmtId="0" fontId="20" fillId="0" borderId="10" xfId="0" applyFont="1" applyFill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4" workbookViewId="0">
      <selection activeCell="L30" sqref="L3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22.42578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339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E6700/07/9</v>
      </c>
      <c r="D2" s="242" t="s">
        <v>336</v>
      </c>
      <c r="E2" s="243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x14ac:dyDescent="0.2">
      <c r="A4" s="13" t="s">
        <v>337</v>
      </c>
      <c r="B4" s="9"/>
      <c r="C4" s="13" t="s">
        <v>338</v>
      </c>
      <c r="D4" s="10"/>
      <c r="E4" s="9"/>
      <c r="F4" s="11" t="s">
        <v>2</v>
      </c>
      <c r="G4" s="14"/>
    </row>
    <row r="5" spans="1:57" ht="12.95" customHeight="1" x14ac:dyDescent="0.2">
      <c r="A5" s="15" t="s">
        <v>332</v>
      </c>
      <c r="B5" s="16"/>
      <c r="C5" s="17" t="s">
        <v>333</v>
      </c>
      <c r="D5" s="18"/>
      <c r="E5" s="19"/>
      <c r="F5" s="11" t="s">
        <v>4</v>
      </c>
      <c r="G5" s="12"/>
    </row>
    <row r="6" spans="1:57" ht="12.95" customHeight="1" x14ac:dyDescent="0.2">
      <c r="A6" s="13" t="s">
        <v>5</v>
      </c>
      <c r="B6" s="9"/>
      <c r="C6" s="10" t="s">
        <v>6</v>
      </c>
      <c r="D6" s="10"/>
      <c r="E6" s="9"/>
      <c r="F6" s="20" t="s">
        <v>7</v>
      </c>
      <c r="G6" s="21">
        <v>0</v>
      </c>
      <c r="O6" s="22"/>
    </row>
    <row r="7" spans="1:57" ht="12.95" customHeight="1" x14ac:dyDescent="0.2">
      <c r="A7" s="23" t="s">
        <v>67</v>
      </c>
      <c r="B7" s="24"/>
      <c r="C7" s="17" t="s">
        <v>331</v>
      </c>
      <c r="D7" s="25"/>
      <c r="E7" s="25"/>
      <c r="F7" s="26" t="s">
        <v>8</v>
      </c>
      <c r="G7" s="21">
        <f>IF(PocetMJ=0,,ROUND((F30+F32)/PocetMJ,1))</f>
        <v>0</v>
      </c>
    </row>
    <row r="8" spans="1:57" x14ac:dyDescent="0.2">
      <c r="A8" s="27" t="s">
        <v>9</v>
      </c>
      <c r="B8" s="11"/>
      <c r="C8" s="246" t="s">
        <v>308</v>
      </c>
      <c r="D8" s="246"/>
      <c r="E8" s="247"/>
      <c r="F8" s="28" t="s">
        <v>10</v>
      </c>
      <c r="G8" s="29"/>
      <c r="H8" s="30"/>
      <c r="I8" s="31"/>
    </row>
    <row r="9" spans="1:57" x14ac:dyDescent="0.2">
      <c r="A9" s="27" t="s">
        <v>11</v>
      </c>
      <c r="B9" s="11"/>
      <c r="C9" s="246" t="str">
        <f>Projektant</f>
        <v>Ing.Eva Wágnerová</v>
      </c>
      <c r="D9" s="246"/>
      <c r="E9" s="247"/>
      <c r="F9" s="11"/>
      <c r="G9" s="32"/>
      <c r="H9" s="33"/>
    </row>
    <row r="10" spans="1:57" x14ac:dyDescent="0.2">
      <c r="A10" s="27" t="s">
        <v>12</v>
      </c>
      <c r="B10" s="11"/>
      <c r="C10" s="246" t="s">
        <v>307</v>
      </c>
      <c r="D10" s="246"/>
      <c r="E10" s="246"/>
      <c r="F10" s="34"/>
      <c r="G10" s="35"/>
      <c r="H10" s="36"/>
    </row>
    <row r="11" spans="1:57" ht="13.5" customHeight="1" x14ac:dyDescent="0.2">
      <c r="A11" s="27" t="s">
        <v>13</v>
      </c>
      <c r="B11" s="11"/>
      <c r="C11" s="246"/>
      <c r="D11" s="246"/>
      <c r="E11" s="246"/>
      <c r="F11" s="37" t="s">
        <v>14</v>
      </c>
      <c r="G11" s="38" t="s">
        <v>67</v>
      </c>
      <c r="H11" s="33"/>
      <c r="BA11" s="39"/>
      <c r="BB11" s="39"/>
      <c r="BC11" s="39"/>
      <c r="BD11" s="39"/>
      <c r="BE11" s="39"/>
    </row>
    <row r="12" spans="1:57" ht="12.75" customHeight="1" x14ac:dyDescent="0.2">
      <c r="A12" s="40" t="s">
        <v>15</v>
      </c>
      <c r="B12" s="9"/>
      <c r="C12" s="239"/>
      <c r="D12" s="239"/>
      <c r="E12" s="239"/>
      <c r="F12" s="41" t="s">
        <v>334</v>
      </c>
      <c r="G12" s="42">
        <v>99</v>
      </c>
      <c r="H12" s="33"/>
    </row>
    <row r="13" spans="1:57" ht="28.5" customHeight="1" thickBot="1" x14ac:dyDescent="0.25">
      <c r="A13" s="43" t="s">
        <v>16</v>
      </c>
      <c r="B13" s="44"/>
      <c r="C13" s="44"/>
      <c r="D13" s="44"/>
      <c r="E13" s="45"/>
      <c r="F13" s="45"/>
      <c r="G13" s="46"/>
      <c r="H13" s="33"/>
    </row>
    <row r="14" spans="1:57" ht="17.25" customHeight="1" thickBot="1" x14ac:dyDescent="0.25">
      <c r="A14" s="47" t="s">
        <v>17</v>
      </c>
      <c r="B14" s="48"/>
      <c r="C14" s="49"/>
      <c r="D14" s="50" t="s">
        <v>18</v>
      </c>
      <c r="E14" s="51"/>
      <c r="F14" s="51"/>
      <c r="G14" s="49"/>
    </row>
    <row r="15" spans="1:57" ht="15.95" customHeight="1" x14ac:dyDescent="0.2">
      <c r="A15" s="52"/>
      <c r="B15" s="53" t="s">
        <v>19</v>
      </c>
      <c r="C15" s="54">
        <f>HSV</f>
        <v>0</v>
      </c>
      <c r="D15" s="55"/>
      <c r="E15" s="56"/>
      <c r="F15" s="57"/>
      <c r="G15" s="54"/>
    </row>
    <row r="16" spans="1:57" ht="15.95" customHeight="1" x14ac:dyDescent="0.2">
      <c r="A16" s="52" t="s">
        <v>20</v>
      </c>
      <c r="B16" s="53" t="s">
        <v>21</v>
      </c>
      <c r="C16" s="54">
        <f>PSV</f>
        <v>0</v>
      </c>
      <c r="D16" s="8"/>
      <c r="E16" s="58"/>
      <c r="F16" s="59"/>
      <c r="G16" s="54"/>
    </row>
    <row r="17" spans="1:7" ht="15.95" customHeight="1" x14ac:dyDescent="0.2">
      <c r="A17" s="52" t="s">
        <v>22</v>
      </c>
      <c r="B17" s="53" t="s">
        <v>23</v>
      </c>
      <c r="C17" s="54">
        <f>Mont</f>
        <v>0</v>
      </c>
      <c r="D17" s="8"/>
      <c r="E17" s="58"/>
      <c r="F17" s="59"/>
      <c r="G17" s="54"/>
    </row>
    <row r="18" spans="1:7" ht="15.95" customHeight="1" x14ac:dyDescent="0.2">
      <c r="A18" s="60" t="s">
        <v>24</v>
      </c>
      <c r="B18" s="61" t="s">
        <v>25</v>
      </c>
      <c r="C18" s="54">
        <f>Dodavka</f>
        <v>0</v>
      </c>
      <c r="D18" s="8"/>
      <c r="E18" s="58"/>
      <c r="F18" s="59"/>
      <c r="G18" s="54"/>
    </row>
    <row r="19" spans="1:7" ht="15.95" customHeight="1" x14ac:dyDescent="0.2">
      <c r="A19" s="62" t="s">
        <v>26</v>
      </c>
      <c r="B19" s="53"/>
      <c r="C19" s="54">
        <f>SUM(C15:C18)</f>
        <v>0</v>
      </c>
      <c r="D19" s="8"/>
      <c r="E19" s="58"/>
      <c r="F19" s="59"/>
      <c r="G19" s="54"/>
    </row>
    <row r="20" spans="1:7" ht="15.95" customHeight="1" x14ac:dyDescent="0.2">
      <c r="A20" s="62"/>
      <c r="B20" s="53"/>
      <c r="C20" s="54"/>
      <c r="D20" s="8"/>
      <c r="E20" s="58"/>
      <c r="F20" s="59"/>
      <c r="G20" s="54"/>
    </row>
    <row r="21" spans="1:7" ht="15.95" customHeight="1" x14ac:dyDescent="0.2">
      <c r="A21" s="62" t="s">
        <v>309</v>
      </c>
      <c r="B21" s="53"/>
      <c r="C21" s="54">
        <f>HZS</f>
        <v>0</v>
      </c>
      <c r="D21" s="8"/>
      <c r="E21" s="58"/>
      <c r="F21" s="59"/>
      <c r="G21" s="54"/>
    </row>
    <row r="22" spans="1:7" ht="15.95" customHeight="1" x14ac:dyDescent="0.2">
      <c r="A22" s="63" t="s">
        <v>28</v>
      </c>
      <c r="B22" s="64"/>
      <c r="C22" s="54">
        <f>C19+C21</f>
        <v>0</v>
      </c>
      <c r="D22" s="8" t="s">
        <v>29</v>
      </c>
      <c r="E22" s="58"/>
      <c r="F22" s="59"/>
      <c r="G22" s="54"/>
    </row>
    <row r="23" spans="1:7" ht="15.95" customHeight="1" thickBot="1" x14ac:dyDescent="0.25">
      <c r="A23" s="240" t="s">
        <v>30</v>
      </c>
      <c r="B23" s="241"/>
      <c r="C23" s="65">
        <f>C22+G23</f>
        <v>0</v>
      </c>
      <c r="D23" s="66" t="s">
        <v>31</v>
      </c>
      <c r="E23" s="67"/>
      <c r="F23" s="68"/>
      <c r="G23" s="54">
        <f>Položky!G191+Položky!G187</f>
        <v>0</v>
      </c>
    </row>
    <row r="24" spans="1:7" x14ac:dyDescent="0.2">
      <c r="A24" s="69" t="s">
        <v>32</v>
      </c>
      <c r="B24" s="70"/>
      <c r="C24" s="71"/>
      <c r="D24" s="70" t="s">
        <v>33</v>
      </c>
      <c r="E24" s="70"/>
      <c r="F24" s="72" t="s">
        <v>34</v>
      </c>
      <c r="G24" s="73"/>
    </row>
    <row r="25" spans="1:7" x14ac:dyDescent="0.2">
      <c r="A25" s="63" t="s">
        <v>35</v>
      </c>
      <c r="B25" s="64"/>
      <c r="C25" s="74"/>
      <c r="D25" s="64" t="s">
        <v>35</v>
      </c>
      <c r="E25" s="75"/>
      <c r="F25" s="76" t="s">
        <v>35</v>
      </c>
      <c r="G25" s="77"/>
    </row>
    <row r="26" spans="1:7" ht="37.5" customHeight="1" x14ac:dyDescent="0.2">
      <c r="A26" s="63" t="s">
        <v>36</v>
      </c>
      <c r="B26" s="78"/>
      <c r="C26" s="74"/>
      <c r="D26" s="64" t="s">
        <v>36</v>
      </c>
      <c r="E26" s="75"/>
      <c r="F26" s="76" t="s">
        <v>36</v>
      </c>
      <c r="G26" s="77"/>
    </row>
    <row r="27" spans="1:7" x14ac:dyDescent="0.2">
      <c r="A27" s="63"/>
      <c r="B27" s="79"/>
      <c r="C27" s="74"/>
      <c r="D27" s="64"/>
      <c r="E27" s="75"/>
      <c r="F27" s="76"/>
      <c r="G27" s="77"/>
    </row>
    <row r="28" spans="1:7" x14ac:dyDescent="0.2">
      <c r="A28" s="63" t="s">
        <v>37</v>
      </c>
      <c r="B28" s="64"/>
      <c r="C28" s="74"/>
      <c r="D28" s="76" t="s">
        <v>38</v>
      </c>
      <c r="E28" s="74"/>
      <c r="F28" s="80" t="s">
        <v>38</v>
      </c>
      <c r="G28" s="77"/>
    </row>
    <row r="29" spans="1:7" ht="69" customHeight="1" x14ac:dyDescent="0.2">
      <c r="A29" s="63"/>
      <c r="B29" s="64"/>
      <c r="C29" s="81"/>
      <c r="D29" s="82"/>
      <c r="E29" s="81"/>
      <c r="F29" s="64"/>
      <c r="G29" s="77"/>
    </row>
    <row r="30" spans="1:7" x14ac:dyDescent="0.2">
      <c r="A30" s="83" t="s">
        <v>39</v>
      </c>
      <c r="B30" s="84"/>
      <c r="C30" s="85">
        <v>21</v>
      </c>
      <c r="D30" s="84" t="s">
        <v>40</v>
      </c>
      <c r="E30" s="86"/>
      <c r="F30" s="235">
        <f>C23-F32</f>
        <v>0</v>
      </c>
      <c r="G30" s="236"/>
    </row>
    <row r="31" spans="1:7" x14ac:dyDescent="0.2">
      <c r="A31" s="83" t="s">
        <v>41</v>
      </c>
      <c r="B31" s="84"/>
      <c r="C31" s="85">
        <f>SazbaDPH1</f>
        <v>21</v>
      </c>
      <c r="D31" s="84" t="s">
        <v>42</v>
      </c>
      <c r="E31" s="86"/>
      <c r="F31" s="235">
        <f>ROUND(PRODUCT(F30,C31/100),0)</f>
        <v>0</v>
      </c>
      <c r="G31" s="236"/>
    </row>
    <row r="32" spans="1:7" x14ac:dyDescent="0.2">
      <c r="A32" s="83" t="s">
        <v>39</v>
      </c>
      <c r="B32" s="84"/>
      <c r="C32" s="85">
        <v>0</v>
      </c>
      <c r="D32" s="84" t="s">
        <v>42</v>
      </c>
      <c r="E32" s="86"/>
      <c r="F32" s="235">
        <v>0</v>
      </c>
      <c r="G32" s="236"/>
    </row>
    <row r="33" spans="1:8" x14ac:dyDescent="0.2">
      <c r="A33" s="83" t="s">
        <v>41</v>
      </c>
      <c r="B33" s="87"/>
      <c r="C33" s="88">
        <f>SazbaDPH2</f>
        <v>0</v>
      </c>
      <c r="D33" s="84" t="s">
        <v>42</v>
      </c>
      <c r="E33" s="59"/>
      <c r="F33" s="235">
        <f>ROUND(PRODUCT(F32,C33/100),0)</f>
        <v>0</v>
      </c>
      <c r="G33" s="236"/>
    </row>
    <row r="34" spans="1:8" s="92" customFormat="1" ht="19.5" customHeight="1" thickBot="1" x14ac:dyDescent="0.3">
      <c r="A34" s="89" t="s">
        <v>43</v>
      </c>
      <c r="B34" s="90"/>
      <c r="C34" s="90"/>
      <c r="D34" s="90"/>
      <c r="E34" s="91"/>
      <c r="F34" s="237">
        <f>ROUND(SUM(F30:F33),0)</f>
        <v>0</v>
      </c>
      <c r="G34" s="238"/>
    </row>
    <row r="36" spans="1:8" x14ac:dyDescent="0.2">
      <c r="A36" s="93" t="s">
        <v>44</v>
      </c>
      <c r="B36" s="93"/>
      <c r="C36" s="93"/>
      <c r="D36" s="93"/>
      <c r="E36" s="93"/>
      <c r="F36" s="93"/>
      <c r="G36" s="93"/>
      <c r="H36" t="s">
        <v>3</v>
      </c>
    </row>
    <row r="37" spans="1:8" ht="14.25" customHeight="1" x14ac:dyDescent="0.2">
      <c r="A37" s="93"/>
      <c r="B37" s="245"/>
      <c r="C37" s="245"/>
      <c r="D37" s="245"/>
      <c r="E37" s="245"/>
      <c r="F37" s="245"/>
      <c r="G37" s="245"/>
      <c r="H37" t="s">
        <v>3</v>
      </c>
    </row>
    <row r="38" spans="1:8" ht="12.75" customHeight="1" x14ac:dyDescent="0.2">
      <c r="A38" s="94"/>
      <c r="B38" s="245"/>
      <c r="C38" s="245"/>
      <c r="D38" s="245"/>
      <c r="E38" s="245"/>
      <c r="F38" s="245"/>
      <c r="G38" s="245"/>
      <c r="H38" t="s">
        <v>3</v>
      </c>
    </row>
    <row r="39" spans="1:8" x14ac:dyDescent="0.2">
      <c r="A39" s="94"/>
      <c r="B39" s="245"/>
      <c r="C39" s="245"/>
      <c r="D39" s="245"/>
      <c r="E39" s="245"/>
      <c r="F39" s="245"/>
      <c r="G39" s="245"/>
      <c r="H39" t="s">
        <v>3</v>
      </c>
    </row>
    <row r="40" spans="1:8" x14ac:dyDescent="0.2">
      <c r="A40" s="94"/>
      <c r="B40" s="245"/>
      <c r="C40" s="245"/>
      <c r="D40" s="245"/>
      <c r="E40" s="245"/>
      <c r="F40" s="245"/>
      <c r="G40" s="245"/>
      <c r="H40" t="s">
        <v>3</v>
      </c>
    </row>
    <row r="41" spans="1:8" x14ac:dyDescent="0.2">
      <c r="A41" s="94"/>
      <c r="B41" s="245"/>
      <c r="C41" s="245"/>
      <c r="D41" s="245"/>
      <c r="E41" s="245"/>
      <c r="F41" s="245"/>
      <c r="G41" s="245"/>
      <c r="H41" t="s">
        <v>3</v>
      </c>
    </row>
    <row r="42" spans="1:8" x14ac:dyDescent="0.2">
      <c r="A42" s="94"/>
      <c r="B42" s="245"/>
      <c r="C42" s="245"/>
      <c r="D42" s="245"/>
      <c r="E42" s="245"/>
      <c r="F42" s="245"/>
      <c r="G42" s="245"/>
      <c r="H42" t="s">
        <v>3</v>
      </c>
    </row>
    <row r="43" spans="1:8" x14ac:dyDescent="0.2">
      <c r="A43" s="94"/>
      <c r="B43" s="245"/>
      <c r="C43" s="245"/>
      <c r="D43" s="245"/>
      <c r="E43" s="245"/>
      <c r="F43" s="245"/>
      <c r="G43" s="245"/>
      <c r="H43" t="s">
        <v>3</v>
      </c>
    </row>
    <row r="44" spans="1:8" x14ac:dyDescent="0.2">
      <c r="A44" s="94"/>
      <c r="B44" s="245"/>
      <c r="C44" s="245"/>
      <c r="D44" s="245"/>
      <c r="E44" s="245"/>
      <c r="F44" s="245"/>
      <c r="G44" s="245"/>
      <c r="H44" t="s">
        <v>3</v>
      </c>
    </row>
    <row r="45" spans="1:8" ht="0.75" customHeight="1" x14ac:dyDescent="0.2">
      <c r="A45" s="94"/>
      <c r="B45" s="245"/>
      <c r="C45" s="245"/>
      <c r="D45" s="245"/>
      <c r="E45" s="245"/>
      <c r="F45" s="245"/>
      <c r="G45" s="245"/>
      <c r="H45" t="s">
        <v>3</v>
      </c>
    </row>
    <row r="46" spans="1:8" x14ac:dyDescent="0.2">
      <c r="B46" s="244"/>
      <c r="C46" s="244"/>
      <c r="D46" s="244"/>
      <c r="E46" s="244"/>
      <c r="F46" s="244"/>
      <c r="G46" s="244"/>
    </row>
    <row r="47" spans="1:8" x14ac:dyDescent="0.2">
      <c r="B47" s="244"/>
      <c r="C47" s="244"/>
      <c r="D47" s="244"/>
      <c r="E47" s="244"/>
      <c r="F47" s="244"/>
      <c r="G47" s="244"/>
    </row>
    <row r="48" spans="1:8" x14ac:dyDescent="0.2">
      <c r="B48" s="244"/>
      <c r="C48" s="244"/>
      <c r="D48" s="244"/>
      <c r="E48" s="244"/>
      <c r="F48" s="244"/>
      <c r="G48" s="244"/>
    </row>
    <row r="49" spans="2:7" x14ac:dyDescent="0.2">
      <c r="B49" s="244"/>
      <c r="C49" s="244"/>
      <c r="D49" s="244"/>
      <c r="E49" s="244"/>
      <c r="F49" s="244"/>
      <c r="G49" s="244"/>
    </row>
    <row r="50" spans="2:7" x14ac:dyDescent="0.2">
      <c r="B50" s="244"/>
      <c r="C50" s="244"/>
      <c r="D50" s="244"/>
      <c r="E50" s="244"/>
      <c r="F50" s="244"/>
      <c r="G50" s="244"/>
    </row>
    <row r="51" spans="2:7" x14ac:dyDescent="0.2">
      <c r="B51" s="244"/>
      <c r="C51" s="244"/>
      <c r="D51" s="244"/>
      <c r="E51" s="244"/>
      <c r="F51" s="244"/>
      <c r="G51" s="244"/>
    </row>
    <row r="52" spans="2:7" x14ac:dyDescent="0.2">
      <c r="B52" s="244"/>
      <c r="C52" s="244"/>
      <c r="D52" s="244"/>
      <c r="E52" s="244"/>
      <c r="F52" s="244"/>
      <c r="G52" s="244"/>
    </row>
    <row r="53" spans="2:7" x14ac:dyDescent="0.2">
      <c r="B53" s="244"/>
      <c r="C53" s="244"/>
      <c r="D53" s="244"/>
      <c r="E53" s="244"/>
      <c r="F53" s="244"/>
      <c r="G53" s="244"/>
    </row>
    <row r="54" spans="2:7" x14ac:dyDescent="0.2">
      <c r="B54" s="244"/>
      <c r="C54" s="244"/>
      <c r="D54" s="244"/>
      <c r="E54" s="244"/>
      <c r="F54" s="244"/>
      <c r="G54" s="244"/>
    </row>
    <row r="55" spans="2:7" x14ac:dyDescent="0.2">
      <c r="B55" s="244"/>
      <c r="C55" s="244"/>
      <c r="D55" s="244"/>
      <c r="E55" s="244"/>
      <c r="F55" s="244"/>
      <c r="G55" s="244"/>
    </row>
  </sheetData>
  <mergeCells count="23">
    <mergeCell ref="D2:E2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F33:G33"/>
    <mergeCell ref="F34:G34"/>
    <mergeCell ref="C12:E12"/>
    <mergeCell ref="A23:B23"/>
    <mergeCell ref="F30:G30"/>
    <mergeCell ref="F31:G31"/>
    <mergeCell ref="F32:G32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AV78"/>
  <sheetViews>
    <sheetView zoomScaleNormal="100" zoomScaleSheetLayoutView="100" workbookViewId="0">
      <selection activeCell="O18" sqref="O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5.140625" customWidth="1"/>
    <col min="6" max="6" width="27.14062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48" t="s">
        <v>45</v>
      </c>
      <c r="B1" s="249"/>
      <c r="C1" s="95" t="str">
        <f>CONCATENATE(cislostavby," ",nazevstavby)</f>
        <v>E6700/07/9 PARK u MŠ HONY ZA KUKÝRNOU</v>
      </c>
      <c r="D1" s="96"/>
      <c r="E1" s="97"/>
      <c r="F1" s="96"/>
      <c r="G1" s="98" t="s">
        <v>46</v>
      </c>
      <c r="H1" s="99" t="s">
        <v>67</v>
      </c>
      <c r="I1" s="100"/>
    </row>
    <row r="2" spans="1:9" ht="16.5" thickBot="1" x14ac:dyDescent="0.3">
      <c r="A2" s="250" t="s">
        <v>47</v>
      </c>
      <c r="B2" s="251"/>
      <c r="C2" s="101" t="str">
        <f>CONCATENATE(cisloobjektu," ",nazevobjektu)</f>
        <v xml:space="preserve">SO 101,801,901 Stavební úpravy, Terénní a vegetační úpravy, Mobiliář </v>
      </c>
      <c r="D2" s="102"/>
      <c r="E2" s="103"/>
      <c r="F2" s="102"/>
      <c r="G2" s="252" t="s">
        <v>336</v>
      </c>
      <c r="H2" s="253"/>
      <c r="I2" s="254"/>
    </row>
    <row r="3" spans="1:9" ht="13.5" thickTop="1" x14ac:dyDescent="0.2">
      <c r="A3" s="75"/>
      <c r="B3" s="75"/>
      <c r="C3" s="75"/>
      <c r="D3" s="75"/>
      <c r="E3" s="75"/>
      <c r="F3" s="64"/>
      <c r="G3" s="75"/>
      <c r="H3" s="75"/>
      <c r="I3" s="75"/>
    </row>
    <row r="4" spans="1:9" ht="19.5" customHeight="1" x14ac:dyDescent="0.25">
      <c r="A4" s="104" t="s">
        <v>48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 x14ac:dyDescent="0.25">
      <c r="A5" s="75"/>
      <c r="B5" s="75"/>
      <c r="C5" s="75"/>
      <c r="D5" s="75"/>
      <c r="E5" s="75"/>
      <c r="F5" s="75"/>
      <c r="G5" s="75"/>
      <c r="H5" s="75"/>
      <c r="I5" s="75"/>
    </row>
    <row r="6" spans="1:9" s="33" customFormat="1" ht="13.5" thickBot="1" x14ac:dyDescent="0.25">
      <c r="A6" s="107"/>
      <c r="B6" s="108" t="s">
        <v>49</v>
      </c>
      <c r="C6" s="108"/>
      <c r="D6" s="109"/>
      <c r="E6" s="110" t="s">
        <v>50</v>
      </c>
      <c r="F6" s="111" t="s">
        <v>51</v>
      </c>
      <c r="G6" s="111" t="s">
        <v>52</v>
      </c>
      <c r="H6" s="111" t="s">
        <v>53</v>
      </c>
      <c r="I6" s="112" t="s">
        <v>27</v>
      </c>
    </row>
    <row r="7" spans="1:9" s="33" customFormat="1" x14ac:dyDescent="0.2">
      <c r="A7" s="153" t="s">
        <v>326</v>
      </c>
      <c r="B7" s="113" t="str">
        <f>Položky!C6</f>
        <v>Přípravné a pomocné práce</v>
      </c>
      <c r="C7" s="64"/>
      <c r="D7" s="114"/>
      <c r="E7" s="157">
        <f>Položky!G8</f>
        <v>0</v>
      </c>
      <c r="F7" s="158">
        <v>0</v>
      </c>
      <c r="G7" s="158">
        <v>0</v>
      </c>
      <c r="H7" s="158">
        <v>0</v>
      </c>
      <c r="I7" s="159">
        <v>0</v>
      </c>
    </row>
    <row r="8" spans="1:9" s="33" customFormat="1" x14ac:dyDescent="0.2">
      <c r="A8" s="153" t="str">
        <f>Položky!B10</f>
        <v>1</v>
      </c>
      <c r="B8" s="113" t="str">
        <f>Položky!C10</f>
        <v>Zemní práce-příprava území</v>
      </c>
      <c r="C8" s="64"/>
      <c r="D8" s="114"/>
      <c r="E8" s="157">
        <f>Položky!G42</f>
        <v>0</v>
      </c>
      <c r="F8" s="158">
        <f>Položky!BB39</f>
        <v>0</v>
      </c>
      <c r="G8" s="158">
        <f>Položky!BC39</f>
        <v>0</v>
      </c>
      <c r="H8" s="158">
        <f>Položky!BD39</f>
        <v>0</v>
      </c>
      <c r="I8" s="159">
        <f>Položky!BE39</f>
        <v>0</v>
      </c>
    </row>
    <row r="9" spans="1:9" s="33" customFormat="1" x14ac:dyDescent="0.2">
      <c r="A9" s="153" t="str">
        <f>Položky!B43</f>
        <v>12</v>
      </c>
      <c r="B9" s="113" t="str">
        <f>Položky!C43</f>
        <v>Stromy</v>
      </c>
      <c r="C9" s="64"/>
      <c r="D9" s="114"/>
      <c r="E9" s="157">
        <f>Položky!G71</f>
        <v>0</v>
      </c>
      <c r="F9" s="158">
        <f>Položky!BB68</f>
        <v>0</v>
      </c>
      <c r="G9" s="158">
        <f>Položky!BC68</f>
        <v>0</v>
      </c>
      <c r="H9" s="158">
        <f>Položky!BD68</f>
        <v>0</v>
      </c>
      <c r="I9" s="159">
        <f>Položky!BE68</f>
        <v>0</v>
      </c>
    </row>
    <row r="10" spans="1:9" s="33" customFormat="1" x14ac:dyDescent="0.2">
      <c r="A10" s="153" t="str">
        <f>Položky!B72</f>
        <v>13</v>
      </c>
      <c r="B10" s="113" t="str">
        <f>Položky!C72</f>
        <v>Keře</v>
      </c>
      <c r="C10" s="64"/>
      <c r="D10" s="114"/>
      <c r="E10" s="157">
        <f>Položky!G98</f>
        <v>0</v>
      </c>
      <c r="F10" s="158">
        <f>Položky!BB95</f>
        <v>0</v>
      </c>
      <c r="G10" s="158">
        <f>Položky!BC95</f>
        <v>0</v>
      </c>
      <c r="H10" s="158">
        <f>Položky!BD95</f>
        <v>0</v>
      </c>
      <c r="I10" s="159">
        <f>Položky!BE95</f>
        <v>0</v>
      </c>
    </row>
    <row r="11" spans="1:9" s="33" customFormat="1" x14ac:dyDescent="0.2">
      <c r="A11" s="153" t="str">
        <f>Položky!B99</f>
        <v>14</v>
      </c>
      <c r="B11" s="113" t="str">
        <f>Položky!C99</f>
        <v>Trávník pobytový - nízký</v>
      </c>
      <c r="C11" s="64"/>
      <c r="D11" s="114"/>
      <c r="E11" s="157">
        <f>Položky!G111</f>
        <v>0</v>
      </c>
      <c r="F11" s="158">
        <f>Položky!BB107</f>
        <v>0</v>
      </c>
      <c r="G11" s="158">
        <f>Položky!BC107</f>
        <v>0</v>
      </c>
      <c r="H11" s="158">
        <f>Položky!BD107</f>
        <v>0</v>
      </c>
      <c r="I11" s="159">
        <f>Položky!BE107</f>
        <v>0</v>
      </c>
    </row>
    <row r="12" spans="1:9" s="33" customFormat="1" x14ac:dyDescent="0.2">
      <c r="A12" s="153" t="str">
        <f>Položky!B112</f>
        <v>15</v>
      </c>
      <c r="B12" s="113" t="str">
        <f>Položky!C112</f>
        <v>Bylinný trávník - krajinný</v>
      </c>
      <c r="C12" s="64"/>
      <c r="D12" s="114"/>
      <c r="E12" s="157">
        <f>Položky!G124</f>
        <v>0</v>
      </c>
      <c r="F12" s="158">
        <f>Položky!BB120</f>
        <v>0</v>
      </c>
      <c r="G12" s="158">
        <f>Položky!BC120</f>
        <v>0</v>
      </c>
      <c r="H12" s="158">
        <f>Položky!BD120</f>
        <v>0</v>
      </c>
      <c r="I12" s="159">
        <f>Položky!BE120</f>
        <v>0</v>
      </c>
    </row>
    <row r="13" spans="1:9" s="33" customFormat="1" x14ac:dyDescent="0.2">
      <c r="A13" s="153" t="str">
        <f>Položky!B125</f>
        <v>16</v>
      </c>
      <c r="B13" s="113" t="str">
        <f>Položky!C125</f>
        <v>Výsadba cibulovin</v>
      </c>
      <c r="C13" s="64"/>
      <c r="D13" s="114"/>
      <c r="E13" s="157">
        <f>Položky!BA125</f>
        <v>0</v>
      </c>
      <c r="F13" s="158"/>
      <c r="G13" s="158">
        <f>Položky!BC125</f>
        <v>0</v>
      </c>
      <c r="H13" s="158">
        <f>Položky!BD125</f>
        <v>0</v>
      </c>
      <c r="I13" s="159">
        <f>Položky!BE125</f>
        <v>0</v>
      </c>
    </row>
    <row r="14" spans="1:9" s="33" customFormat="1" x14ac:dyDescent="0.2">
      <c r="A14" s="153" t="str">
        <f>Položky!B129</f>
        <v>2</v>
      </c>
      <c r="B14" s="113" t="str">
        <f>Položky!C129</f>
        <v>Betonové plochy</v>
      </c>
      <c r="C14" s="64"/>
      <c r="D14" s="114"/>
      <c r="E14" s="157">
        <f>Položky!G134</f>
        <v>0</v>
      </c>
      <c r="F14" s="158">
        <f>Položky!BB131</f>
        <v>0</v>
      </c>
      <c r="G14" s="158">
        <f>Položky!BC131</f>
        <v>0</v>
      </c>
      <c r="H14" s="158">
        <f>Položky!BD131</f>
        <v>0</v>
      </c>
      <c r="I14" s="159">
        <f>Položky!BE131</f>
        <v>0</v>
      </c>
    </row>
    <row r="15" spans="1:9" s="33" customFormat="1" x14ac:dyDescent="0.2">
      <c r="A15" s="153" t="str">
        <f>Položky!B135</f>
        <v>46</v>
      </c>
      <c r="B15" s="113" t="str">
        <f>Položky!C135</f>
        <v>Dlažby a povrchy +(zimoviště)</v>
      </c>
      <c r="C15" s="64"/>
      <c r="D15" s="114"/>
      <c r="E15" s="157">
        <f>Položky!G155</f>
        <v>0</v>
      </c>
      <c r="F15" s="158">
        <f>Položky!BB152</f>
        <v>0</v>
      </c>
      <c r="G15" s="158">
        <f>Položky!BC152</f>
        <v>0</v>
      </c>
      <c r="H15" s="158">
        <f>Položky!BD152</f>
        <v>0</v>
      </c>
      <c r="I15" s="159">
        <f>Položky!BE152</f>
        <v>0</v>
      </c>
    </row>
    <row r="16" spans="1:9" s="33" customFormat="1" x14ac:dyDescent="0.2">
      <c r="A16" s="153" t="str">
        <f>Položky!B156</f>
        <v>96</v>
      </c>
      <c r="B16" s="113" t="str">
        <f>Položky!C156</f>
        <v>Bourací práce ,přesun suti a likvidace odpadu</v>
      </c>
      <c r="C16" s="64"/>
      <c r="D16" s="114"/>
      <c r="E16" s="157">
        <f>Položky!BA159</f>
        <v>0</v>
      </c>
      <c r="F16" s="158">
        <f>Položky!BB159</f>
        <v>0</v>
      </c>
      <c r="G16" s="158">
        <f>Položky!BC159</f>
        <v>0</v>
      </c>
      <c r="H16" s="158">
        <f>Položky!BD159</f>
        <v>0</v>
      </c>
      <c r="I16" s="159">
        <f>Položky!BE159</f>
        <v>0</v>
      </c>
    </row>
    <row r="17" spans="1:48" s="33" customFormat="1" x14ac:dyDescent="0.2">
      <c r="A17" s="153" t="str">
        <f>Položky!B163</f>
        <v>99</v>
      </c>
      <c r="B17" s="113" t="str">
        <f>Položky!C163</f>
        <v>Přesuny hmot</v>
      </c>
      <c r="C17" s="64"/>
      <c r="D17" s="114"/>
      <c r="E17" s="157">
        <f>Položky!G166</f>
        <v>0</v>
      </c>
      <c r="F17" s="158">
        <f>Položky!BB163</f>
        <v>0</v>
      </c>
      <c r="G17" s="158">
        <f>Položky!BC163</f>
        <v>0</v>
      </c>
      <c r="H17" s="158">
        <f>Položky!BD163</f>
        <v>0</v>
      </c>
      <c r="I17" s="159">
        <f>Položky!BE163</f>
        <v>0</v>
      </c>
    </row>
    <row r="18" spans="1:48" s="33" customFormat="1" x14ac:dyDescent="0.2">
      <c r="A18" s="153" t="str">
        <f>Položky!B167</f>
        <v>767</v>
      </c>
      <c r="B18" s="113" t="str">
        <f>Položky!C167</f>
        <v>Konstrukce zámečnické - mobiliář</v>
      </c>
      <c r="C18" s="64"/>
      <c r="D18" s="114"/>
      <c r="E18" s="157">
        <f>Položky!BA176</f>
        <v>0</v>
      </c>
      <c r="F18" s="158">
        <f>Položky!BB176</f>
        <v>0</v>
      </c>
      <c r="G18" s="158">
        <f>Položky!BC176</f>
        <v>0</v>
      </c>
      <c r="H18" s="158">
        <f>Položky!BD176</f>
        <v>0</v>
      </c>
      <c r="I18" s="159">
        <f>Položky!BE176</f>
        <v>0</v>
      </c>
    </row>
    <row r="19" spans="1:48" s="33" customFormat="1" x14ac:dyDescent="0.2">
      <c r="A19" s="153" t="str">
        <f>Položky!B182</f>
        <v>796</v>
      </c>
      <c r="B19" s="113" t="str">
        <f>Položky!C182</f>
        <v>Vedlejší náklady</v>
      </c>
      <c r="C19" s="64"/>
      <c r="D19" s="114"/>
      <c r="E19" s="157">
        <f>Položky!BA183</f>
        <v>0</v>
      </c>
      <c r="F19" s="158">
        <f>Položky!BB183</f>
        <v>0</v>
      </c>
      <c r="G19" s="158">
        <f>Položky!BC183</f>
        <v>0</v>
      </c>
      <c r="H19" s="158">
        <f>Položky!BD183</f>
        <v>0</v>
      </c>
      <c r="I19" s="159">
        <f>Položky!BE183</f>
        <v>0</v>
      </c>
    </row>
    <row r="20" spans="1:48" s="33" customFormat="1" ht="13.5" thickBot="1" x14ac:dyDescent="0.25">
      <c r="A20" s="153" t="str">
        <f>Položky!B188</f>
        <v>799</v>
      </c>
      <c r="B20" s="113" t="str">
        <f>Položky!C188</f>
        <v>Ostatní náklady</v>
      </c>
      <c r="C20" s="64"/>
      <c r="D20" s="114"/>
      <c r="E20" s="157">
        <f>Položky!BA187</f>
        <v>0</v>
      </c>
      <c r="F20" s="158">
        <f>Položky!BB187</f>
        <v>0</v>
      </c>
      <c r="G20" s="158">
        <f>Položky!BC187</f>
        <v>0</v>
      </c>
      <c r="H20" s="158">
        <f>Položky!BD187</f>
        <v>0</v>
      </c>
      <c r="I20" s="159">
        <f>Položky!BE187</f>
        <v>0</v>
      </c>
    </row>
    <row r="21" spans="1:48" s="121" customFormat="1" ht="13.5" thickBot="1" x14ac:dyDescent="0.25">
      <c r="A21" s="115"/>
      <c r="B21" s="116" t="s">
        <v>54</v>
      </c>
      <c r="C21" s="116"/>
      <c r="D21" s="117"/>
      <c r="E21" s="118">
        <f>SUM(E7:E20)</f>
        <v>0</v>
      </c>
      <c r="F21" s="119">
        <f>SUM(F8:F20)</f>
        <v>0</v>
      </c>
      <c r="G21" s="119">
        <f>SUM(G8:G20)</f>
        <v>0</v>
      </c>
      <c r="H21" s="119">
        <f>SUM(H8:H20)</f>
        <v>0</v>
      </c>
      <c r="I21" s="120">
        <f>SUM(I8:I20)</f>
        <v>0</v>
      </c>
    </row>
    <row r="22" spans="1:48" x14ac:dyDescent="0.2">
      <c r="A22" s="64"/>
      <c r="B22" s="64"/>
      <c r="C22" s="64"/>
      <c r="D22" s="64"/>
      <c r="E22" s="64"/>
      <c r="F22" s="64"/>
      <c r="G22" s="64"/>
      <c r="H22" s="64"/>
      <c r="I22" s="64"/>
    </row>
    <row r="23" spans="1:48" ht="19.5" customHeight="1" x14ac:dyDescent="0.2">
      <c r="AR23" s="39"/>
      <c r="AS23" s="39"/>
      <c r="AT23" s="39"/>
      <c r="AU23" s="39"/>
      <c r="AV23" s="39"/>
    </row>
    <row r="24" spans="1:48" x14ac:dyDescent="0.2">
      <c r="A24" s="165"/>
      <c r="B24" s="165" t="s">
        <v>343</v>
      </c>
      <c r="C24" s="165"/>
      <c r="D24" s="165"/>
      <c r="E24" s="165"/>
      <c r="F24" s="165"/>
      <c r="G24" s="165"/>
      <c r="H24" s="165"/>
      <c r="I24" s="165"/>
    </row>
    <row r="25" spans="1:48" x14ac:dyDescent="0.2">
      <c r="A25" s="255" t="s">
        <v>344</v>
      </c>
      <c r="B25" s="255"/>
      <c r="C25" s="255"/>
      <c r="D25" s="255"/>
      <c r="E25" s="255"/>
      <c r="F25" s="255"/>
      <c r="G25" s="255"/>
      <c r="H25" s="255"/>
      <c r="I25" s="255"/>
    </row>
    <row r="26" spans="1:48" x14ac:dyDescent="0.2">
      <c r="A26" s="255"/>
      <c r="B26" s="255"/>
      <c r="C26" s="255"/>
      <c r="D26" s="255"/>
      <c r="E26" s="255"/>
      <c r="F26" s="255"/>
      <c r="G26" s="255"/>
      <c r="H26" s="255"/>
      <c r="I26" s="255"/>
      <c r="AR26">
        <v>8</v>
      </c>
    </row>
    <row r="33" spans="6:9" x14ac:dyDescent="0.2">
      <c r="F33" s="122"/>
      <c r="G33" s="123"/>
      <c r="H33" s="123"/>
      <c r="I33" s="124"/>
    </row>
    <row r="34" spans="6:9" x14ac:dyDescent="0.2">
      <c r="F34" s="122"/>
      <c r="G34" s="123"/>
      <c r="H34" s="123"/>
      <c r="I34" s="124"/>
    </row>
    <row r="35" spans="6:9" x14ac:dyDescent="0.2">
      <c r="F35" s="122"/>
      <c r="G35" s="123"/>
      <c r="H35" s="123"/>
      <c r="I35" s="124"/>
    </row>
    <row r="36" spans="6:9" x14ac:dyDescent="0.2">
      <c r="F36" s="122"/>
      <c r="G36" s="123"/>
      <c r="H36" s="123"/>
      <c r="I36" s="124"/>
    </row>
    <row r="37" spans="6:9" x14ac:dyDescent="0.2">
      <c r="F37" s="122"/>
      <c r="G37" s="123"/>
      <c r="H37" s="123"/>
      <c r="I37" s="124"/>
    </row>
    <row r="38" spans="6:9" x14ac:dyDescent="0.2">
      <c r="F38" s="122"/>
      <c r="G38" s="123"/>
      <c r="H38" s="123"/>
      <c r="I38" s="124"/>
    </row>
    <row r="39" spans="6:9" x14ac:dyDescent="0.2">
      <c r="F39" s="122"/>
      <c r="G39" s="123"/>
      <c r="H39" s="123"/>
      <c r="I39" s="124"/>
    </row>
    <row r="40" spans="6:9" x14ac:dyDescent="0.2">
      <c r="F40" s="122"/>
      <c r="G40" s="123"/>
      <c r="H40" s="123"/>
      <c r="I40" s="124"/>
    </row>
    <row r="41" spans="6:9" x14ac:dyDescent="0.2">
      <c r="F41" s="122"/>
      <c r="G41" s="123"/>
      <c r="H41" s="123"/>
      <c r="I41" s="124"/>
    </row>
    <row r="42" spans="6:9" x14ac:dyDescent="0.2">
      <c r="F42" s="122"/>
      <c r="G42" s="123"/>
      <c r="H42" s="123"/>
      <c r="I42" s="124"/>
    </row>
    <row r="43" spans="6:9" x14ac:dyDescent="0.2">
      <c r="F43" s="122"/>
      <c r="G43" s="123"/>
      <c r="H43" s="123"/>
      <c r="I43" s="124"/>
    </row>
    <row r="44" spans="6:9" x14ac:dyDescent="0.2">
      <c r="F44" s="122"/>
      <c r="G44" s="123"/>
      <c r="H44" s="123"/>
      <c r="I44" s="124"/>
    </row>
    <row r="45" spans="6:9" x14ac:dyDescent="0.2">
      <c r="F45" s="122"/>
      <c r="G45" s="123"/>
      <c r="H45" s="123"/>
      <c r="I45" s="124"/>
    </row>
    <row r="46" spans="6:9" x14ac:dyDescent="0.2">
      <c r="F46" s="122"/>
      <c r="G46" s="123"/>
      <c r="H46" s="123"/>
      <c r="I46" s="124"/>
    </row>
    <row r="47" spans="6:9" x14ac:dyDescent="0.2">
      <c r="F47" s="122"/>
      <c r="G47" s="123"/>
      <c r="H47" s="123"/>
      <c r="I47" s="124"/>
    </row>
    <row r="48" spans="6:9" x14ac:dyDescent="0.2">
      <c r="F48" s="122"/>
      <c r="G48" s="123"/>
      <c r="H48" s="123"/>
      <c r="I48" s="124"/>
    </row>
    <row r="49" spans="6:9" x14ac:dyDescent="0.2">
      <c r="F49" s="122"/>
      <c r="G49" s="123"/>
      <c r="H49" s="123"/>
      <c r="I49" s="124"/>
    </row>
    <row r="50" spans="6:9" x14ac:dyDescent="0.2">
      <c r="F50" s="122"/>
      <c r="G50" s="123"/>
      <c r="H50" s="123"/>
      <c r="I50" s="124"/>
    </row>
    <row r="51" spans="6:9" x14ac:dyDescent="0.2">
      <c r="F51" s="122"/>
      <c r="G51" s="123"/>
      <c r="H51" s="123"/>
      <c r="I51" s="124"/>
    </row>
    <row r="52" spans="6:9" x14ac:dyDescent="0.2">
      <c r="F52" s="122"/>
      <c r="G52" s="123"/>
      <c r="H52" s="123"/>
      <c r="I52" s="124"/>
    </row>
    <row r="53" spans="6:9" x14ac:dyDescent="0.2">
      <c r="F53" s="122"/>
      <c r="G53" s="123"/>
      <c r="H53" s="123"/>
      <c r="I53" s="124"/>
    </row>
    <row r="54" spans="6:9" x14ac:dyDescent="0.2">
      <c r="F54" s="122"/>
      <c r="G54" s="123"/>
      <c r="H54" s="123"/>
      <c r="I54" s="124"/>
    </row>
    <row r="55" spans="6:9" x14ac:dyDescent="0.2">
      <c r="F55" s="122"/>
      <c r="G55" s="123"/>
      <c r="H55" s="123"/>
      <c r="I55" s="124"/>
    </row>
    <row r="56" spans="6:9" x14ac:dyDescent="0.2">
      <c r="F56" s="122"/>
      <c r="G56" s="123"/>
      <c r="H56" s="123"/>
      <c r="I56" s="124"/>
    </row>
    <row r="57" spans="6:9" x14ac:dyDescent="0.2">
      <c r="F57" s="122"/>
      <c r="G57" s="123"/>
      <c r="H57" s="123"/>
      <c r="I57" s="124"/>
    </row>
    <row r="58" spans="6:9" x14ac:dyDescent="0.2">
      <c r="F58" s="122"/>
      <c r="G58" s="123"/>
      <c r="H58" s="123"/>
      <c r="I58" s="124"/>
    </row>
    <row r="59" spans="6:9" x14ac:dyDescent="0.2">
      <c r="F59" s="122"/>
      <c r="G59" s="123"/>
      <c r="H59" s="123"/>
      <c r="I59" s="124"/>
    </row>
    <row r="60" spans="6:9" x14ac:dyDescent="0.2">
      <c r="F60" s="122"/>
      <c r="G60" s="123"/>
      <c r="H60" s="123"/>
      <c r="I60" s="124"/>
    </row>
    <row r="61" spans="6:9" x14ac:dyDescent="0.2">
      <c r="F61" s="122"/>
      <c r="G61" s="123"/>
      <c r="H61" s="123"/>
      <c r="I61" s="124"/>
    </row>
    <row r="62" spans="6:9" x14ac:dyDescent="0.2">
      <c r="F62" s="122"/>
      <c r="G62" s="123"/>
      <c r="H62" s="123"/>
      <c r="I62" s="124"/>
    </row>
    <row r="63" spans="6:9" x14ac:dyDescent="0.2">
      <c r="F63" s="122"/>
      <c r="G63" s="123"/>
      <c r="H63" s="123"/>
      <c r="I63" s="124"/>
    </row>
    <row r="64" spans="6:9" x14ac:dyDescent="0.2">
      <c r="F64" s="122"/>
      <c r="G64" s="123"/>
      <c r="H64" s="123"/>
      <c r="I64" s="124"/>
    </row>
    <row r="65" spans="6:9" x14ac:dyDescent="0.2">
      <c r="F65" s="122"/>
      <c r="G65" s="123"/>
      <c r="H65" s="123"/>
      <c r="I65" s="124"/>
    </row>
    <row r="66" spans="6:9" x14ac:dyDescent="0.2">
      <c r="F66" s="122"/>
      <c r="G66" s="123"/>
      <c r="H66" s="123"/>
      <c r="I66" s="124"/>
    </row>
    <row r="67" spans="6:9" x14ac:dyDescent="0.2">
      <c r="F67" s="122"/>
      <c r="G67" s="123"/>
      <c r="H67" s="123"/>
      <c r="I67" s="124"/>
    </row>
    <row r="68" spans="6:9" x14ac:dyDescent="0.2">
      <c r="F68" s="122"/>
      <c r="G68" s="123"/>
      <c r="H68" s="123"/>
      <c r="I68" s="124"/>
    </row>
    <row r="69" spans="6:9" x14ac:dyDescent="0.2">
      <c r="F69" s="122"/>
      <c r="G69" s="123"/>
      <c r="H69" s="123"/>
      <c r="I69" s="124"/>
    </row>
    <row r="70" spans="6:9" x14ac:dyDescent="0.2">
      <c r="F70" s="122"/>
      <c r="G70" s="123"/>
      <c r="H70" s="123"/>
      <c r="I70" s="124"/>
    </row>
    <row r="71" spans="6:9" x14ac:dyDescent="0.2">
      <c r="F71" s="122"/>
      <c r="G71" s="123"/>
      <c r="H71" s="123"/>
      <c r="I71" s="124"/>
    </row>
    <row r="72" spans="6:9" x14ac:dyDescent="0.2">
      <c r="F72" s="122"/>
      <c r="G72" s="123"/>
      <c r="H72" s="123"/>
      <c r="I72" s="124"/>
    </row>
    <row r="73" spans="6:9" x14ac:dyDescent="0.2">
      <c r="F73" s="122"/>
      <c r="G73" s="123"/>
      <c r="H73" s="123"/>
      <c r="I73" s="124"/>
    </row>
    <row r="74" spans="6:9" x14ac:dyDescent="0.2">
      <c r="F74" s="122"/>
      <c r="G74" s="123"/>
      <c r="H74" s="123"/>
      <c r="I74" s="124"/>
    </row>
    <row r="75" spans="6:9" x14ac:dyDescent="0.2">
      <c r="F75" s="122"/>
      <c r="G75" s="123"/>
      <c r="H75" s="123"/>
      <c r="I75" s="124"/>
    </row>
    <row r="76" spans="6:9" x14ac:dyDescent="0.2">
      <c r="F76" s="122"/>
      <c r="G76" s="123"/>
      <c r="H76" s="123"/>
      <c r="I76" s="124"/>
    </row>
    <row r="77" spans="6:9" x14ac:dyDescent="0.2">
      <c r="F77" s="122"/>
      <c r="G77" s="123"/>
      <c r="H77" s="123"/>
      <c r="I77" s="124"/>
    </row>
    <row r="78" spans="6:9" x14ac:dyDescent="0.2">
      <c r="F78" s="122"/>
      <c r="G78" s="123"/>
      <c r="H78" s="123"/>
      <c r="I78" s="124"/>
    </row>
  </sheetData>
  <mergeCells count="4">
    <mergeCell ref="A1:B1"/>
    <mergeCell ref="A2:B2"/>
    <mergeCell ref="G2:I2"/>
    <mergeCell ref="A25:I26"/>
  </mergeCells>
  <pageMargins left="0.59055118110236227" right="0.39370078740157483" top="0.59055118110236227" bottom="0.98425196850393704" header="0.19685039370078741" footer="0.51181102362204722"/>
  <pageSetup paperSize="9" scale="82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63"/>
  <sheetViews>
    <sheetView showGridLines="0" showZeros="0" tabSelected="1" topLeftCell="A130" zoomScale="130" zoomScaleNormal="130" zoomScaleSheetLayoutView="70" workbookViewId="0">
      <selection activeCell="I135" sqref="I135"/>
    </sheetView>
  </sheetViews>
  <sheetFormatPr defaultRowHeight="12.75" x14ac:dyDescent="0.2"/>
  <cols>
    <col min="1" max="1" width="4.42578125" style="125" customWidth="1"/>
    <col min="2" max="2" width="11.5703125" style="125" customWidth="1"/>
    <col min="3" max="3" width="40.42578125" style="125" customWidth="1"/>
    <col min="4" max="4" width="23.28515625" style="125" customWidth="1"/>
    <col min="5" max="5" width="8.5703125" style="147" customWidth="1"/>
    <col min="6" max="6" width="9.85546875" style="125" customWidth="1"/>
    <col min="7" max="7" width="13.85546875" style="125" customWidth="1"/>
    <col min="8" max="8" width="11.42578125" style="125" bestFit="1" customWidth="1"/>
    <col min="9" max="9" width="10.140625" style="125" bestFit="1" customWidth="1"/>
    <col min="10" max="10" width="11.42578125" style="125" bestFit="1" customWidth="1"/>
    <col min="11" max="11" width="12.85546875" style="125" bestFit="1" customWidth="1"/>
    <col min="12" max="12" width="61.42578125" style="125" customWidth="1"/>
    <col min="13" max="13" width="32" style="125" customWidth="1"/>
    <col min="14" max="14" width="18.5703125" style="125" bestFit="1" customWidth="1"/>
    <col min="15" max="15" width="17.140625" style="125" customWidth="1"/>
    <col min="16" max="16" width="28.28515625" style="125" customWidth="1"/>
    <col min="17" max="17" width="4" style="125" customWidth="1"/>
    <col min="18" max="16384" width="9.140625" style="125"/>
  </cols>
  <sheetData>
    <row r="1" spans="1:99" ht="15.75" x14ac:dyDescent="0.25">
      <c r="A1" s="258" t="s">
        <v>340</v>
      </c>
      <c r="B1" s="258"/>
      <c r="C1" s="258"/>
      <c r="D1" s="258"/>
      <c r="E1" s="258"/>
      <c r="F1" s="258"/>
      <c r="G1" s="258"/>
    </row>
    <row r="2" spans="1:99" ht="14.25" customHeight="1" thickBot="1" x14ac:dyDescent="0.25">
      <c r="A2" s="126"/>
      <c r="B2" s="127"/>
      <c r="C2" s="128"/>
      <c r="D2" s="128"/>
      <c r="E2" s="129"/>
      <c r="F2" s="128"/>
      <c r="G2" s="128"/>
    </row>
    <row r="3" spans="1:99" ht="13.5" thickTop="1" x14ac:dyDescent="0.2">
      <c r="A3" s="248" t="s">
        <v>45</v>
      </c>
      <c r="B3" s="249"/>
      <c r="C3" s="95" t="str">
        <f>CONCATENATE(cislostavby," ",nazevstavby)</f>
        <v>E6700/07/9 PARK u MŠ HONY ZA KUKÝRNOU</v>
      </c>
      <c r="D3" s="96"/>
      <c r="E3" s="130" t="s">
        <v>56</v>
      </c>
      <c r="F3" s="131" t="str">
        <f>Rekapitulace!H1</f>
        <v>E6700/07/9</v>
      </c>
      <c r="G3" s="132"/>
    </row>
    <row r="4" spans="1:99" ht="16.5" thickBot="1" x14ac:dyDescent="0.3">
      <c r="A4" s="259" t="s">
        <v>47</v>
      </c>
      <c r="B4" s="251"/>
      <c r="C4" s="101" t="str">
        <f>CONCATENATE(cisloobjektu," ",nazevobjektu)</f>
        <v xml:space="preserve">SO 101,801,901 Stavební úpravy, Terénní a vegetační úpravy, Mobiliář </v>
      </c>
      <c r="D4" s="102"/>
      <c r="E4" s="260" t="str">
        <f>Rekapitulace!G2</f>
        <v>Způsobilé náklady</v>
      </c>
      <c r="F4" s="261"/>
      <c r="G4" s="262"/>
    </row>
    <row r="5" spans="1:99" ht="13.5" thickTop="1" x14ac:dyDescent="0.2">
      <c r="A5" s="133"/>
      <c r="B5" s="126"/>
      <c r="C5" s="126"/>
      <c r="D5" s="126"/>
      <c r="E5" s="134"/>
      <c r="F5" s="126"/>
      <c r="G5" s="135"/>
    </row>
    <row r="6" spans="1:99" x14ac:dyDescent="0.2">
      <c r="A6" s="166" t="s">
        <v>64</v>
      </c>
      <c r="B6" s="167" t="s">
        <v>326</v>
      </c>
      <c r="C6" s="168" t="s">
        <v>327</v>
      </c>
      <c r="D6" s="169"/>
      <c r="E6" s="170"/>
      <c r="F6" s="136"/>
      <c r="G6" s="137"/>
    </row>
    <row r="7" spans="1:99" x14ac:dyDescent="0.2">
      <c r="A7" s="171">
        <v>0</v>
      </c>
      <c r="B7" s="172" t="s">
        <v>328</v>
      </c>
      <c r="C7" s="173" t="s">
        <v>329</v>
      </c>
      <c r="D7" s="174" t="s">
        <v>165</v>
      </c>
      <c r="E7" s="175">
        <v>1</v>
      </c>
      <c r="F7" s="205"/>
      <c r="G7" s="206"/>
      <c r="H7" s="138"/>
      <c r="I7" s="138"/>
    </row>
    <row r="8" spans="1:99" x14ac:dyDescent="0.2">
      <c r="A8" s="176"/>
      <c r="B8" s="177" t="s">
        <v>66</v>
      </c>
      <c r="C8" s="178" t="str">
        <f>CONCATENATE(B6," ",C6)</f>
        <v>0 Přípravné a pomocné práce</v>
      </c>
      <c r="D8" s="179"/>
      <c r="E8" s="180"/>
      <c r="F8" s="207"/>
      <c r="G8" s="208"/>
      <c r="V8" s="125">
        <v>1</v>
      </c>
      <c r="W8" s="125">
        <v>1</v>
      </c>
      <c r="X8" s="125">
        <v>1</v>
      </c>
      <c r="AU8" s="125">
        <v>1</v>
      </c>
      <c r="AV8" s="125">
        <f>IF(AU8=1,G11,0)</f>
        <v>0</v>
      </c>
      <c r="AW8" s="125">
        <f>IF(AU8=2,G11,0)</f>
        <v>0</v>
      </c>
      <c r="AX8" s="125">
        <f>IF(AU8=3,G11,0)</f>
        <v>0</v>
      </c>
      <c r="AY8" s="125">
        <f>IF(AU8=4,G11,0)</f>
        <v>0</v>
      </c>
      <c r="AZ8" s="125">
        <f>IF(AU8=5,G11,0)</f>
        <v>0</v>
      </c>
      <c r="BV8" s="140">
        <v>1</v>
      </c>
      <c r="BW8" s="140">
        <v>1</v>
      </c>
      <c r="CU8" s="125">
        <v>0</v>
      </c>
    </row>
    <row r="9" spans="1:99" x14ac:dyDescent="0.2">
      <c r="A9" s="181" t="s">
        <v>57</v>
      </c>
      <c r="B9" s="182" t="s">
        <v>58</v>
      </c>
      <c r="C9" s="182" t="s">
        <v>59</v>
      </c>
      <c r="D9" s="182" t="s">
        <v>60</v>
      </c>
      <c r="E9" s="183" t="s">
        <v>61</v>
      </c>
      <c r="F9" s="209" t="s">
        <v>62</v>
      </c>
      <c r="G9" s="210" t="s">
        <v>63</v>
      </c>
      <c r="V9" s="125">
        <v>1</v>
      </c>
      <c r="W9" s="125">
        <v>1</v>
      </c>
      <c r="X9" s="125">
        <v>1</v>
      </c>
      <c r="AU9" s="125">
        <v>1</v>
      </c>
      <c r="AV9" s="125">
        <f>IF(AU9=1,G12,0)</f>
        <v>0</v>
      </c>
      <c r="AW9" s="125">
        <f>IF(AU9=2,G12,0)</f>
        <v>0</v>
      </c>
      <c r="AX9" s="125">
        <f>IF(AU9=3,G12,0)</f>
        <v>0</v>
      </c>
      <c r="AY9" s="125">
        <f>IF(AU9=4,G12,0)</f>
        <v>0</v>
      </c>
      <c r="AZ9" s="125">
        <f>IF(AU9=5,G12,0)</f>
        <v>0</v>
      </c>
      <c r="BV9" s="140">
        <v>1</v>
      </c>
      <c r="BW9" s="140">
        <v>1</v>
      </c>
      <c r="CU9" s="125">
        <v>0</v>
      </c>
    </row>
    <row r="10" spans="1:99" x14ac:dyDescent="0.2">
      <c r="A10" s="184" t="s">
        <v>64</v>
      </c>
      <c r="B10" s="185" t="s">
        <v>65</v>
      </c>
      <c r="C10" s="168" t="s">
        <v>68</v>
      </c>
      <c r="D10" s="169"/>
      <c r="E10" s="170"/>
      <c r="F10" s="211"/>
      <c r="G10" s="212"/>
      <c r="H10" s="156"/>
      <c r="V10" s="125">
        <v>1</v>
      </c>
      <c r="W10" s="125">
        <v>1</v>
      </c>
      <c r="X10" s="125">
        <v>1</v>
      </c>
      <c r="AU10" s="125">
        <v>1</v>
      </c>
      <c r="AV10" s="125">
        <f>IF(AU10=1,G13,0)</f>
        <v>0</v>
      </c>
      <c r="AW10" s="125">
        <f>IF(AU10=2,G13,0)</f>
        <v>0</v>
      </c>
      <c r="AX10" s="125">
        <f>IF(AU10=3,G13,0)</f>
        <v>0</v>
      </c>
      <c r="AY10" s="125">
        <f>IF(AU10=4,G13,0)</f>
        <v>0</v>
      </c>
      <c r="AZ10" s="125">
        <f>IF(AU10=5,G13,0)</f>
        <v>0</v>
      </c>
      <c r="BV10" s="140">
        <v>1</v>
      </c>
      <c r="BW10" s="140">
        <v>1</v>
      </c>
      <c r="CU10" s="125">
        <v>0</v>
      </c>
    </row>
    <row r="11" spans="1:99" x14ac:dyDescent="0.2">
      <c r="A11" s="171">
        <v>1</v>
      </c>
      <c r="B11" s="172" t="s">
        <v>69</v>
      </c>
      <c r="C11" s="173" t="s">
        <v>70</v>
      </c>
      <c r="D11" s="174" t="s">
        <v>71</v>
      </c>
      <c r="E11" s="175">
        <v>10820</v>
      </c>
      <c r="F11" s="205" t="s">
        <v>3</v>
      </c>
      <c r="G11" s="206"/>
    </row>
    <row r="12" spans="1:99" x14ac:dyDescent="0.2">
      <c r="A12" s="171">
        <v>2</v>
      </c>
      <c r="B12" s="172" t="s">
        <v>72</v>
      </c>
      <c r="C12" s="173" t="s">
        <v>73</v>
      </c>
      <c r="D12" s="174" t="s">
        <v>71</v>
      </c>
      <c r="E12" s="175">
        <v>90</v>
      </c>
      <c r="F12" s="205"/>
      <c r="G12" s="206"/>
      <c r="V12" s="125">
        <v>1</v>
      </c>
      <c r="W12" s="125">
        <v>1</v>
      </c>
      <c r="X12" s="125">
        <v>1</v>
      </c>
      <c r="AU12" s="125">
        <v>1</v>
      </c>
      <c r="AV12" s="125">
        <f>IF(AU12=1,G15,0)</f>
        <v>0</v>
      </c>
      <c r="AW12" s="125">
        <f>IF(AU12=2,G15,0)</f>
        <v>0</v>
      </c>
      <c r="AX12" s="125">
        <f>IF(AU12=3,G15,0)</f>
        <v>0</v>
      </c>
      <c r="AY12" s="125">
        <f>IF(AU12=4,G15,0)</f>
        <v>0</v>
      </c>
      <c r="AZ12" s="125">
        <f>IF(AU12=5,G15,0)</f>
        <v>0</v>
      </c>
      <c r="BV12" s="140">
        <v>1</v>
      </c>
      <c r="BW12" s="140">
        <v>1</v>
      </c>
      <c r="CU12" s="125">
        <v>0</v>
      </c>
    </row>
    <row r="13" spans="1:99" ht="22.5" x14ac:dyDescent="0.2">
      <c r="A13" s="171">
        <v>3</v>
      </c>
      <c r="B13" s="172" t="s">
        <v>74</v>
      </c>
      <c r="C13" s="173" t="s">
        <v>75</v>
      </c>
      <c r="D13" s="174" t="s">
        <v>71</v>
      </c>
      <c r="E13" s="175">
        <v>53.72</v>
      </c>
      <c r="F13" s="213"/>
      <c r="G13" s="214"/>
    </row>
    <row r="14" spans="1:99" x14ac:dyDescent="0.2">
      <c r="A14" s="186"/>
      <c r="B14" s="187"/>
      <c r="C14" s="256" t="s">
        <v>311</v>
      </c>
      <c r="D14" s="257"/>
      <c r="E14" s="188">
        <v>53.72</v>
      </c>
      <c r="F14" s="215"/>
      <c r="G14" s="216"/>
      <c r="V14" s="125">
        <v>1</v>
      </c>
      <c r="W14" s="125">
        <v>0</v>
      </c>
      <c r="X14" s="125">
        <v>0</v>
      </c>
      <c r="AU14" s="125">
        <v>1</v>
      </c>
      <c r="AV14" s="125">
        <f>IF(AU14=1,G17,0)</f>
        <v>0</v>
      </c>
      <c r="AW14" s="125">
        <f>IF(AU14=2,G17,0)</f>
        <v>0</v>
      </c>
      <c r="AX14" s="125">
        <f>IF(AU14=3,G17,0)</f>
        <v>0</v>
      </c>
      <c r="AY14" s="125">
        <f>IF(AU14=4,G17,0)</f>
        <v>0</v>
      </c>
      <c r="AZ14" s="125">
        <f>IF(AU14=5,G17,0)</f>
        <v>0</v>
      </c>
      <c r="BV14" s="140">
        <v>1</v>
      </c>
      <c r="BW14" s="140">
        <v>0</v>
      </c>
      <c r="CU14" s="125">
        <v>0</v>
      </c>
    </row>
    <row r="15" spans="1:99" ht="22.5" x14ac:dyDescent="0.2">
      <c r="A15" s="171">
        <v>4</v>
      </c>
      <c r="B15" s="172" t="s">
        <v>76</v>
      </c>
      <c r="C15" s="173" t="s">
        <v>77</v>
      </c>
      <c r="D15" s="174" t="s">
        <v>71</v>
      </c>
      <c r="E15" s="175">
        <v>49</v>
      </c>
      <c r="F15" s="213"/>
      <c r="G15" s="214"/>
    </row>
    <row r="16" spans="1:99" x14ac:dyDescent="0.2">
      <c r="A16" s="186"/>
      <c r="B16" s="187"/>
      <c r="C16" s="256" t="s">
        <v>78</v>
      </c>
      <c r="D16" s="257"/>
      <c r="E16" s="188">
        <v>49</v>
      </c>
      <c r="F16" s="215"/>
      <c r="G16" s="216"/>
    </row>
    <row r="17" spans="1:99" ht="22.5" x14ac:dyDescent="0.2">
      <c r="A17" s="171">
        <v>5</v>
      </c>
      <c r="B17" s="172" t="s">
        <v>79</v>
      </c>
      <c r="C17" s="173" t="s">
        <v>80</v>
      </c>
      <c r="D17" s="174" t="s">
        <v>71</v>
      </c>
      <c r="E17" s="175">
        <v>1190.33</v>
      </c>
      <c r="F17" s="213"/>
      <c r="G17" s="214"/>
    </row>
    <row r="18" spans="1:99" x14ac:dyDescent="0.2">
      <c r="A18" s="186"/>
      <c r="B18" s="187"/>
      <c r="C18" s="256" t="s">
        <v>81</v>
      </c>
      <c r="D18" s="257"/>
      <c r="E18" s="188">
        <v>1161.5</v>
      </c>
      <c r="F18" s="215"/>
      <c r="G18" s="216"/>
      <c r="I18" s="156"/>
      <c r="V18" s="125">
        <v>1</v>
      </c>
      <c r="W18" s="125">
        <v>1</v>
      </c>
      <c r="X18" s="125">
        <v>1</v>
      </c>
      <c r="AU18" s="125">
        <v>1</v>
      </c>
      <c r="AV18" s="125">
        <f>IF(AU18=1,G21,0)</f>
        <v>0</v>
      </c>
      <c r="AW18" s="125">
        <f>IF(AU18=2,G21,0)</f>
        <v>0</v>
      </c>
      <c r="AX18" s="125">
        <f>IF(AU18=3,G21,0)</f>
        <v>0</v>
      </c>
      <c r="AY18" s="125">
        <f>IF(AU18=4,G21,0)</f>
        <v>0</v>
      </c>
      <c r="AZ18" s="125">
        <f>IF(AU18=5,G21,0)</f>
        <v>0</v>
      </c>
      <c r="BV18" s="140">
        <v>1</v>
      </c>
      <c r="BW18" s="140">
        <v>1</v>
      </c>
      <c r="CU18" s="125">
        <v>0</v>
      </c>
    </row>
    <row r="19" spans="1:99" x14ac:dyDescent="0.2">
      <c r="A19" s="186"/>
      <c r="B19" s="187"/>
      <c r="C19" s="256" t="s">
        <v>82</v>
      </c>
      <c r="D19" s="257"/>
      <c r="E19" s="188">
        <v>28.83</v>
      </c>
      <c r="F19" s="215"/>
      <c r="G19" s="216"/>
      <c r="V19" s="125">
        <v>1</v>
      </c>
      <c r="W19" s="125">
        <v>0</v>
      </c>
      <c r="X19" s="125">
        <v>0</v>
      </c>
      <c r="AU19" s="125">
        <v>1</v>
      </c>
      <c r="AV19" s="125">
        <f>IF(AU19=1,G22,0)</f>
        <v>0</v>
      </c>
      <c r="AW19" s="125">
        <f>IF(AU19=2,G22,0)</f>
        <v>0</v>
      </c>
      <c r="AX19" s="125">
        <f>IF(AU19=3,G22,0)</f>
        <v>0</v>
      </c>
      <c r="AY19" s="125">
        <f>IF(AU19=4,G22,0)</f>
        <v>0</v>
      </c>
      <c r="AZ19" s="125">
        <f>IF(AU19=5,G22,0)</f>
        <v>0</v>
      </c>
      <c r="BV19" s="140">
        <v>1</v>
      </c>
      <c r="BW19" s="140">
        <v>0</v>
      </c>
      <c r="CU19" s="125">
        <v>0</v>
      </c>
    </row>
    <row r="20" spans="1:99" x14ac:dyDescent="0.2">
      <c r="A20" s="186"/>
      <c r="B20" s="187"/>
      <c r="C20" s="256" t="s">
        <v>83</v>
      </c>
      <c r="D20" s="257"/>
      <c r="E20" s="188">
        <v>0</v>
      </c>
      <c r="F20" s="215"/>
      <c r="G20" s="216"/>
    </row>
    <row r="21" spans="1:99" ht="22.5" x14ac:dyDescent="0.2">
      <c r="A21" s="171">
        <v>6</v>
      </c>
      <c r="B21" s="172" t="s">
        <v>84</v>
      </c>
      <c r="C21" s="173" t="s">
        <v>345</v>
      </c>
      <c r="D21" s="174" t="s">
        <v>71</v>
      </c>
      <c r="E21" s="175">
        <v>582</v>
      </c>
      <c r="F21" s="205"/>
      <c r="G21" s="206"/>
    </row>
    <row r="22" spans="1:99" ht="22.5" x14ac:dyDescent="0.2">
      <c r="A22" s="171">
        <v>7</v>
      </c>
      <c r="B22" s="172" t="s">
        <v>85</v>
      </c>
      <c r="C22" s="173" t="s">
        <v>86</v>
      </c>
      <c r="D22" s="174" t="s">
        <v>87</v>
      </c>
      <c r="E22" s="175">
        <v>5.4</v>
      </c>
      <c r="F22" s="213"/>
      <c r="G22" s="214"/>
      <c r="V22" s="125">
        <v>1</v>
      </c>
      <c r="W22" s="125">
        <v>1</v>
      </c>
      <c r="X22" s="125">
        <v>1</v>
      </c>
      <c r="AU22" s="125">
        <v>1</v>
      </c>
      <c r="AV22" s="125">
        <f>IF(AU22=1,G25,0)</f>
        <v>0</v>
      </c>
      <c r="AW22" s="125">
        <f>IF(AU22=2,G25,0)</f>
        <v>0</v>
      </c>
      <c r="AX22" s="125">
        <f>IF(AU22=3,G25,0)</f>
        <v>0</v>
      </c>
      <c r="AY22" s="125">
        <f>IF(AU22=4,G25,0)</f>
        <v>0</v>
      </c>
      <c r="AZ22" s="125">
        <f>IF(AU22=5,G25,0)</f>
        <v>0</v>
      </c>
      <c r="BV22" s="140">
        <v>1</v>
      </c>
      <c r="BW22" s="140">
        <v>1</v>
      </c>
      <c r="CU22" s="125">
        <v>0</v>
      </c>
    </row>
    <row r="23" spans="1:99" x14ac:dyDescent="0.2">
      <c r="A23" s="186"/>
      <c r="B23" s="187"/>
      <c r="C23" s="256" t="s">
        <v>88</v>
      </c>
      <c r="D23" s="257"/>
      <c r="E23" s="188">
        <v>5.4</v>
      </c>
      <c r="F23" s="215"/>
      <c r="G23" s="216"/>
    </row>
    <row r="24" spans="1:99" x14ac:dyDescent="0.2">
      <c r="A24" s="186"/>
      <c r="B24" s="187"/>
      <c r="C24" s="263" t="s">
        <v>346</v>
      </c>
      <c r="D24" s="264"/>
      <c r="E24" s="188">
        <v>0</v>
      </c>
      <c r="F24" s="215"/>
      <c r="G24" s="216"/>
    </row>
    <row r="25" spans="1:99" x14ac:dyDescent="0.2">
      <c r="A25" s="171">
        <v>8</v>
      </c>
      <c r="B25" s="172" t="s">
        <v>89</v>
      </c>
      <c r="C25" s="173" t="s">
        <v>90</v>
      </c>
      <c r="D25" s="174" t="s">
        <v>87</v>
      </c>
      <c r="E25" s="175">
        <v>372.33260000000001</v>
      </c>
      <c r="F25" s="205"/>
      <c r="G25" s="206"/>
    </row>
    <row r="26" spans="1:99" x14ac:dyDescent="0.2">
      <c r="A26" s="186"/>
      <c r="B26" s="187"/>
      <c r="C26" s="256" t="s">
        <v>91</v>
      </c>
      <c r="D26" s="257"/>
      <c r="E26" s="188">
        <v>97.68</v>
      </c>
      <c r="F26" s="213"/>
      <c r="G26" s="214"/>
    </row>
    <row r="27" spans="1:99" x14ac:dyDescent="0.2">
      <c r="A27" s="186"/>
      <c r="B27" s="187"/>
      <c r="C27" s="256" t="s">
        <v>92</v>
      </c>
      <c r="D27" s="257"/>
      <c r="E27" s="188">
        <v>12.25</v>
      </c>
      <c r="F27" s="213"/>
      <c r="G27" s="214"/>
    </row>
    <row r="28" spans="1:99" x14ac:dyDescent="0.2">
      <c r="A28" s="186"/>
      <c r="B28" s="187"/>
      <c r="C28" s="256" t="s">
        <v>93</v>
      </c>
      <c r="D28" s="257"/>
      <c r="E28" s="188">
        <v>5.4</v>
      </c>
      <c r="F28" s="213"/>
      <c r="G28" s="214"/>
      <c r="V28" s="125">
        <v>1</v>
      </c>
      <c r="W28" s="125">
        <v>1</v>
      </c>
      <c r="X28" s="125">
        <v>1</v>
      </c>
      <c r="AU28" s="125">
        <v>1</v>
      </c>
      <c r="AV28" s="125">
        <f>IF(AU28=1,G31,0)</f>
        <v>0</v>
      </c>
      <c r="AW28" s="125">
        <f>IF(AU28=2,G31,0)</f>
        <v>0</v>
      </c>
      <c r="AX28" s="125">
        <f>IF(AU28=3,G31,0)</f>
        <v>0</v>
      </c>
      <c r="AY28" s="125">
        <f>IF(AU28=4,G31,0)</f>
        <v>0</v>
      </c>
      <c r="AZ28" s="125">
        <f>IF(AU28=5,G31,0)</f>
        <v>0</v>
      </c>
      <c r="BV28" s="140">
        <v>1</v>
      </c>
      <c r="BW28" s="140">
        <v>1</v>
      </c>
      <c r="CU28" s="125">
        <v>0</v>
      </c>
    </row>
    <row r="29" spans="1:99" x14ac:dyDescent="0.2">
      <c r="A29" s="186"/>
      <c r="B29" s="187"/>
      <c r="C29" s="256" t="s">
        <v>94</v>
      </c>
      <c r="D29" s="257"/>
      <c r="E29" s="188">
        <v>246.2526</v>
      </c>
      <c r="F29" s="213"/>
      <c r="G29" s="214"/>
    </row>
    <row r="30" spans="1:99" x14ac:dyDescent="0.2">
      <c r="A30" s="186"/>
      <c r="B30" s="187"/>
      <c r="C30" s="256" t="s">
        <v>95</v>
      </c>
      <c r="D30" s="257"/>
      <c r="E30" s="188">
        <v>10.75</v>
      </c>
      <c r="F30" s="213"/>
      <c r="G30" s="214"/>
    </row>
    <row r="31" spans="1:99" x14ac:dyDescent="0.2">
      <c r="A31" s="171">
        <v>9</v>
      </c>
      <c r="B31" s="172" t="s">
        <v>96</v>
      </c>
      <c r="C31" s="173" t="s">
        <v>97</v>
      </c>
      <c r="D31" s="174" t="s">
        <v>87</v>
      </c>
      <c r="E31" s="175">
        <v>20</v>
      </c>
      <c r="F31" s="213"/>
      <c r="G31" s="214"/>
    </row>
    <row r="32" spans="1:99" x14ac:dyDescent="0.2">
      <c r="A32" s="186"/>
      <c r="B32" s="187"/>
      <c r="C32" s="256" t="s">
        <v>98</v>
      </c>
      <c r="D32" s="257"/>
      <c r="E32" s="188">
        <v>0</v>
      </c>
      <c r="F32" s="215"/>
      <c r="G32" s="216"/>
    </row>
    <row r="33" spans="1:104" x14ac:dyDescent="0.2">
      <c r="A33" s="186"/>
      <c r="B33" s="187"/>
      <c r="C33" s="256" t="s">
        <v>99</v>
      </c>
      <c r="D33" s="257"/>
      <c r="E33" s="188">
        <v>0</v>
      </c>
      <c r="F33" s="215"/>
      <c r="G33" s="216"/>
      <c r="V33" s="125">
        <v>1</v>
      </c>
      <c r="W33" s="125">
        <v>0</v>
      </c>
      <c r="X33" s="125">
        <v>0</v>
      </c>
      <c r="AU33" s="125">
        <v>1</v>
      </c>
      <c r="AV33" s="125">
        <f>IF(AU33=1,G36,0)</f>
        <v>0</v>
      </c>
      <c r="AW33" s="125">
        <f>IF(AU33=2,G36,0)</f>
        <v>0</v>
      </c>
      <c r="AX33" s="125">
        <f>IF(AU33=3,G36,0)</f>
        <v>0</v>
      </c>
      <c r="AY33" s="125">
        <f>IF(AU33=4,G36,0)</f>
        <v>0</v>
      </c>
      <c r="AZ33" s="125">
        <f>IF(AU33=5,G36,0)</f>
        <v>0</v>
      </c>
      <c r="BV33" s="140">
        <v>1</v>
      </c>
      <c r="BW33" s="140">
        <v>0</v>
      </c>
      <c r="CU33" s="125">
        <v>0</v>
      </c>
    </row>
    <row r="34" spans="1:104" x14ac:dyDescent="0.2">
      <c r="A34" s="186"/>
      <c r="B34" s="187"/>
      <c r="C34" s="256" t="s">
        <v>100</v>
      </c>
      <c r="D34" s="257"/>
      <c r="E34" s="188">
        <v>0</v>
      </c>
      <c r="F34" s="215"/>
      <c r="G34" s="216"/>
    </row>
    <row r="35" spans="1:104" x14ac:dyDescent="0.2">
      <c r="A35" s="186"/>
      <c r="B35" s="187"/>
      <c r="C35" s="256" t="s">
        <v>101</v>
      </c>
      <c r="D35" s="257"/>
      <c r="E35" s="188">
        <v>20</v>
      </c>
      <c r="F35" s="215"/>
      <c r="G35" s="216"/>
      <c r="O35" s="139"/>
      <c r="AA35" s="125">
        <v>1</v>
      </c>
      <c r="AB35" s="125">
        <v>1</v>
      </c>
      <c r="AC35" s="125">
        <v>1</v>
      </c>
      <c r="AZ35" s="125">
        <v>1</v>
      </c>
      <c r="BA35" s="125">
        <f>IF(AZ35=1,G38,0)</f>
        <v>0</v>
      </c>
      <c r="BB35" s="125">
        <f>IF(AZ35=2,G38,0)</f>
        <v>0</v>
      </c>
      <c r="BC35" s="125">
        <f>IF(AZ35=3,G38,0)</f>
        <v>0</v>
      </c>
      <c r="BD35" s="125">
        <f>IF(AZ35=4,G38,0)</f>
        <v>0</v>
      </c>
      <c r="BE35" s="125">
        <f>IF(AZ35=5,G38,0)</f>
        <v>0</v>
      </c>
      <c r="CA35" s="140">
        <v>1</v>
      </c>
      <c r="CB35" s="140">
        <v>1</v>
      </c>
      <c r="CZ35" s="125">
        <v>0</v>
      </c>
    </row>
    <row r="36" spans="1:104" x14ac:dyDescent="0.2">
      <c r="A36" s="171">
        <v>10</v>
      </c>
      <c r="B36" s="172" t="s">
        <v>102</v>
      </c>
      <c r="C36" s="173" t="s">
        <v>103</v>
      </c>
      <c r="D36" s="174" t="s">
        <v>87</v>
      </c>
      <c r="E36" s="175">
        <v>20</v>
      </c>
      <c r="F36" s="205"/>
      <c r="G36" s="206"/>
      <c r="O36" s="139"/>
      <c r="AA36" s="125">
        <v>1</v>
      </c>
      <c r="AB36" s="125">
        <v>1</v>
      </c>
      <c r="AC36" s="125">
        <v>1</v>
      </c>
      <c r="AZ36" s="125">
        <v>1</v>
      </c>
      <c r="BA36" s="125">
        <f>IF(AZ36=1,G39,0)</f>
        <v>0</v>
      </c>
      <c r="BB36" s="125">
        <f>IF(AZ36=2,G39,0)</f>
        <v>0</v>
      </c>
      <c r="BC36" s="125">
        <f>IF(AZ36=3,G39,0)</f>
        <v>0</v>
      </c>
      <c r="BD36" s="125">
        <f>IF(AZ36=4,G39,0)</f>
        <v>0</v>
      </c>
      <c r="BE36" s="125">
        <f>IF(AZ36=5,G39,0)</f>
        <v>0</v>
      </c>
      <c r="CA36" s="140">
        <v>1</v>
      </c>
      <c r="CB36" s="140">
        <v>1</v>
      </c>
      <c r="CZ36" s="125">
        <v>0</v>
      </c>
    </row>
    <row r="37" spans="1:104" x14ac:dyDescent="0.2">
      <c r="A37" s="186"/>
      <c r="B37" s="187"/>
      <c r="C37" s="256" t="s">
        <v>104</v>
      </c>
      <c r="D37" s="257"/>
      <c r="E37" s="188">
        <v>20</v>
      </c>
      <c r="F37" s="215"/>
      <c r="G37" s="216"/>
      <c r="M37" s="141"/>
      <c r="O37" s="139"/>
      <c r="AA37" s="125">
        <v>1</v>
      </c>
      <c r="AB37" s="125">
        <v>1</v>
      </c>
      <c r="AC37" s="125">
        <v>1</v>
      </c>
      <c r="AZ37" s="125">
        <v>1</v>
      </c>
      <c r="BA37" s="125">
        <f>IF(AZ37=1,G40,0)</f>
        <v>0</v>
      </c>
      <c r="BB37" s="125">
        <f>IF(AZ37=2,G40,0)</f>
        <v>0</v>
      </c>
      <c r="BC37" s="125">
        <f>IF(AZ37=3,G40,0)</f>
        <v>0</v>
      </c>
      <c r="BD37" s="125">
        <f>IF(AZ37=4,G40,0)</f>
        <v>0</v>
      </c>
      <c r="BE37" s="125">
        <f>IF(AZ37=5,G40,0)</f>
        <v>0</v>
      </c>
      <c r="CA37" s="140">
        <v>1</v>
      </c>
      <c r="CB37" s="140">
        <v>1</v>
      </c>
      <c r="CZ37" s="125">
        <v>0</v>
      </c>
    </row>
    <row r="38" spans="1:104" x14ac:dyDescent="0.2">
      <c r="A38" s="171">
        <v>11</v>
      </c>
      <c r="B38" s="172" t="s">
        <v>105</v>
      </c>
      <c r="C38" s="173" t="s">
        <v>106</v>
      </c>
      <c r="D38" s="174" t="s">
        <v>87</v>
      </c>
      <c r="E38" s="175">
        <v>12</v>
      </c>
      <c r="F38" s="205"/>
      <c r="G38" s="206"/>
      <c r="O38" s="139"/>
      <c r="AA38" s="125">
        <v>1</v>
      </c>
      <c r="AB38" s="125">
        <v>0</v>
      </c>
      <c r="AC38" s="125">
        <v>0</v>
      </c>
      <c r="AZ38" s="125">
        <v>1</v>
      </c>
      <c r="BA38" s="125">
        <f>IF(AZ38=1,G41,0)</f>
        <v>0</v>
      </c>
      <c r="BB38" s="125">
        <f>IF(AZ38=2,G41,0)</f>
        <v>0</v>
      </c>
      <c r="BC38" s="125">
        <f>IF(AZ38=3,G41,0)</f>
        <v>0</v>
      </c>
      <c r="BD38" s="125">
        <f>IF(AZ38=4,G41,0)</f>
        <v>0</v>
      </c>
      <c r="BE38" s="125">
        <f>IF(AZ38=5,G41,0)</f>
        <v>0</v>
      </c>
      <c r="CA38" s="140">
        <v>1</v>
      </c>
      <c r="CB38" s="140">
        <v>0</v>
      </c>
      <c r="CZ38" s="125">
        <v>0</v>
      </c>
    </row>
    <row r="39" spans="1:104" x14ac:dyDescent="0.2">
      <c r="A39" s="171">
        <v>12</v>
      </c>
      <c r="B39" s="172" t="s">
        <v>107</v>
      </c>
      <c r="C39" s="173" t="s">
        <v>108</v>
      </c>
      <c r="D39" s="174" t="s">
        <v>71</v>
      </c>
      <c r="E39" s="175">
        <v>2520</v>
      </c>
      <c r="F39" s="205"/>
      <c r="G39" s="206"/>
      <c r="O39" s="139"/>
      <c r="BA39" s="144">
        <f>SUM(BA7:BA38)</f>
        <v>0</v>
      </c>
      <c r="BB39" s="144">
        <f>SUM(BB7:BB38)</f>
        <v>0</v>
      </c>
      <c r="BC39" s="144">
        <f>SUM(BC7:BC38)</f>
        <v>0</v>
      </c>
      <c r="BD39" s="144">
        <f>SUM(BD7:BD38)</f>
        <v>0</v>
      </c>
      <c r="BE39" s="144">
        <f>SUM(BE7:BE38)</f>
        <v>0</v>
      </c>
    </row>
    <row r="40" spans="1:104" x14ac:dyDescent="0.2">
      <c r="A40" s="171">
        <v>13</v>
      </c>
      <c r="B40" s="172" t="s">
        <v>109</v>
      </c>
      <c r="C40" s="173" t="s">
        <v>110</v>
      </c>
      <c r="D40" s="174" t="s">
        <v>71</v>
      </c>
      <c r="E40" s="175">
        <v>10638</v>
      </c>
      <c r="F40" s="205"/>
      <c r="G40" s="206"/>
      <c r="M40" s="141"/>
      <c r="O40" s="139"/>
    </row>
    <row r="41" spans="1:104" x14ac:dyDescent="0.2">
      <c r="A41" s="171">
        <v>14</v>
      </c>
      <c r="B41" s="172" t="s">
        <v>111</v>
      </c>
      <c r="C41" s="173" t="s">
        <v>310</v>
      </c>
      <c r="D41" s="174" t="s">
        <v>112</v>
      </c>
      <c r="E41" s="175">
        <v>2</v>
      </c>
      <c r="F41" s="205"/>
      <c r="G41" s="206"/>
      <c r="O41" s="139"/>
      <c r="AA41" s="125">
        <v>1</v>
      </c>
      <c r="AB41" s="125">
        <v>1</v>
      </c>
      <c r="AC41" s="125">
        <v>1</v>
      </c>
      <c r="AZ41" s="125">
        <v>1</v>
      </c>
      <c r="BA41" s="125">
        <f t="shared" ref="BA41:BA46" si="0">IF(AZ41=1,G44,0)</f>
        <v>0</v>
      </c>
      <c r="BB41" s="125">
        <f t="shared" ref="BB41:BB46" si="1">IF(AZ41=2,G44,0)</f>
        <v>0</v>
      </c>
      <c r="BC41" s="125">
        <f t="shared" ref="BC41:BC46" si="2">IF(AZ41=3,G44,0)</f>
        <v>0</v>
      </c>
      <c r="BD41" s="125">
        <f t="shared" ref="BD41:BD46" si="3">IF(AZ41=4,G44,0)</f>
        <v>0</v>
      </c>
      <c r="BE41" s="125">
        <f t="shared" ref="BE41:BE46" si="4">IF(AZ41=5,G44,0)</f>
        <v>0</v>
      </c>
      <c r="CA41" s="140">
        <v>1</v>
      </c>
      <c r="CB41" s="140">
        <v>1</v>
      </c>
      <c r="CZ41" s="125">
        <v>0</v>
      </c>
    </row>
    <row r="42" spans="1:104" x14ac:dyDescent="0.2">
      <c r="A42" s="176"/>
      <c r="B42" s="177" t="s">
        <v>66</v>
      </c>
      <c r="C42" s="178" t="str">
        <f>CONCATENATE(B10," ",C10)</f>
        <v>1 Zemní práce-příprava území</v>
      </c>
      <c r="D42" s="179"/>
      <c r="E42" s="180"/>
      <c r="F42" s="207"/>
      <c r="G42" s="208"/>
      <c r="M42" s="141"/>
      <c r="O42" s="139"/>
      <c r="AA42" s="125">
        <v>1</v>
      </c>
      <c r="AB42" s="125">
        <v>1</v>
      </c>
      <c r="AC42" s="125">
        <v>1</v>
      </c>
      <c r="AZ42" s="125">
        <v>1</v>
      </c>
      <c r="BA42" s="125">
        <f t="shared" si="0"/>
        <v>0</v>
      </c>
      <c r="BB42" s="125">
        <f t="shared" si="1"/>
        <v>0</v>
      </c>
      <c r="BC42" s="125">
        <f t="shared" si="2"/>
        <v>0</v>
      </c>
      <c r="BD42" s="125">
        <f t="shared" si="3"/>
        <v>0</v>
      </c>
      <c r="BE42" s="125">
        <f t="shared" si="4"/>
        <v>0</v>
      </c>
      <c r="CA42" s="140">
        <v>1</v>
      </c>
      <c r="CB42" s="140">
        <v>1</v>
      </c>
      <c r="CZ42" s="125">
        <v>0</v>
      </c>
    </row>
    <row r="43" spans="1:104" x14ac:dyDescent="0.2">
      <c r="A43" s="189" t="s">
        <v>64</v>
      </c>
      <c r="B43" s="190" t="s">
        <v>113</v>
      </c>
      <c r="C43" s="191" t="s">
        <v>114</v>
      </c>
      <c r="D43" s="192"/>
      <c r="E43" s="193"/>
      <c r="F43" s="217"/>
      <c r="G43" s="218"/>
      <c r="O43" s="139"/>
      <c r="AA43" s="125">
        <v>1</v>
      </c>
      <c r="AB43" s="125">
        <v>1</v>
      </c>
      <c r="AC43" s="125">
        <v>1</v>
      </c>
      <c r="AZ43" s="125">
        <v>1</v>
      </c>
      <c r="BA43" s="125">
        <f t="shared" si="0"/>
        <v>0</v>
      </c>
      <c r="BB43" s="125">
        <f t="shared" si="1"/>
        <v>0</v>
      </c>
      <c r="BC43" s="125">
        <f t="shared" si="2"/>
        <v>0</v>
      </c>
      <c r="BD43" s="125">
        <f t="shared" si="3"/>
        <v>0</v>
      </c>
      <c r="BE43" s="125">
        <f t="shared" si="4"/>
        <v>0</v>
      </c>
      <c r="CA43" s="140">
        <v>1</v>
      </c>
      <c r="CB43" s="140">
        <v>1</v>
      </c>
      <c r="CZ43" s="125">
        <v>5.5999999999999995E-4</v>
      </c>
    </row>
    <row r="44" spans="1:104" ht="22.5" x14ac:dyDescent="0.2">
      <c r="A44" s="171">
        <v>15</v>
      </c>
      <c r="B44" s="172" t="s">
        <v>115</v>
      </c>
      <c r="C44" s="173" t="s">
        <v>116</v>
      </c>
      <c r="D44" s="174" t="s">
        <v>112</v>
      </c>
      <c r="E44" s="175">
        <v>110</v>
      </c>
      <c r="F44" s="205"/>
      <c r="G44" s="206"/>
      <c r="M44" s="141"/>
      <c r="O44" s="139"/>
      <c r="AA44" s="125">
        <v>1</v>
      </c>
      <c r="AB44" s="125">
        <v>0</v>
      </c>
      <c r="AC44" s="125">
        <v>0</v>
      </c>
      <c r="AZ44" s="125">
        <v>1</v>
      </c>
      <c r="BA44" s="125">
        <f t="shared" si="0"/>
        <v>0</v>
      </c>
      <c r="BB44" s="125">
        <f t="shared" si="1"/>
        <v>0</v>
      </c>
      <c r="BC44" s="125">
        <f t="shared" si="2"/>
        <v>0</v>
      </c>
      <c r="BD44" s="125">
        <f t="shared" si="3"/>
        <v>0</v>
      </c>
      <c r="BE44" s="125">
        <f t="shared" si="4"/>
        <v>0</v>
      </c>
      <c r="CA44" s="140">
        <v>1</v>
      </c>
      <c r="CB44" s="140">
        <v>0</v>
      </c>
      <c r="CZ44" s="125">
        <v>0</v>
      </c>
    </row>
    <row r="45" spans="1:104" ht="22.5" x14ac:dyDescent="0.2">
      <c r="A45" s="171">
        <v>16</v>
      </c>
      <c r="B45" s="172" t="s">
        <v>117</v>
      </c>
      <c r="C45" s="173" t="s">
        <v>118</v>
      </c>
      <c r="D45" s="174" t="s">
        <v>112</v>
      </c>
      <c r="E45" s="175">
        <v>110</v>
      </c>
      <c r="F45" s="205"/>
      <c r="G45" s="219"/>
      <c r="O45" s="139"/>
      <c r="AA45" s="125">
        <v>1</v>
      </c>
      <c r="AB45" s="125">
        <v>0</v>
      </c>
      <c r="AC45" s="125">
        <v>0</v>
      </c>
      <c r="AZ45" s="125">
        <v>1</v>
      </c>
      <c r="BA45" s="125">
        <f t="shared" si="0"/>
        <v>0</v>
      </c>
      <c r="BB45" s="125">
        <f t="shared" si="1"/>
        <v>0</v>
      </c>
      <c r="BC45" s="125">
        <f t="shared" si="2"/>
        <v>0</v>
      </c>
      <c r="BD45" s="125">
        <f t="shared" si="3"/>
        <v>0</v>
      </c>
      <c r="BE45" s="125">
        <f t="shared" si="4"/>
        <v>0</v>
      </c>
      <c r="CA45" s="140">
        <v>1</v>
      </c>
      <c r="CB45" s="140">
        <v>0</v>
      </c>
      <c r="CZ45" s="125">
        <v>0</v>
      </c>
    </row>
    <row r="46" spans="1:104" x14ac:dyDescent="0.2">
      <c r="A46" s="171">
        <v>17</v>
      </c>
      <c r="B46" s="172" t="s">
        <v>119</v>
      </c>
      <c r="C46" s="173" t="s">
        <v>120</v>
      </c>
      <c r="D46" s="174" t="s">
        <v>112</v>
      </c>
      <c r="E46" s="175">
        <v>110</v>
      </c>
      <c r="F46" s="205"/>
      <c r="G46" s="219"/>
      <c r="O46" s="139"/>
      <c r="AA46" s="125">
        <v>1</v>
      </c>
      <c r="AB46" s="125">
        <v>1</v>
      </c>
      <c r="AC46" s="125">
        <v>1</v>
      </c>
      <c r="AZ46" s="125">
        <v>1</v>
      </c>
      <c r="BA46" s="125">
        <f t="shared" si="0"/>
        <v>0</v>
      </c>
      <c r="BB46" s="125">
        <f t="shared" si="1"/>
        <v>0</v>
      </c>
      <c r="BC46" s="125">
        <f t="shared" si="2"/>
        <v>0</v>
      </c>
      <c r="BD46" s="125">
        <f t="shared" si="3"/>
        <v>0</v>
      </c>
      <c r="BE46" s="125">
        <f t="shared" si="4"/>
        <v>0</v>
      </c>
      <c r="CA46" s="140">
        <v>1</v>
      </c>
      <c r="CB46" s="140">
        <v>1</v>
      </c>
      <c r="CZ46" s="125">
        <v>0</v>
      </c>
    </row>
    <row r="47" spans="1:104" ht="22.5" x14ac:dyDescent="0.2">
      <c r="A47" s="171">
        <v>18</v>
      </c>
      <c r="B47" s="172" t="s">
        <v>121</v>
      </c>
      <c r="C47" s="173" t="s">
        <v>122</v>
      </c>
      <c r="D47" s="174" t="s">
        <v>112</v>
      </c>
      <c r="E47" s="175">
        <v>110</v>
      </c>
      <c r="F47" s="205"/>
      <c r="G47" s="206"/>
      <c r="O47" s="139"/>
    </row>
    <row r="48" spans="1:104" x14ac:dyDescent="0.2">
      <c r="A48" s="171">
        <v>19</v>
      </c>
      <c r="B48" s="172" t="s">
        <v>123</v>
      </c>
      <c r="C48" s="173" t="s">
        <v>124</v>
      </c>
      <c r="D48" s="174" t="s">
        <v>71</v>
      </c>
      <c r="E48" s="175">
        <v>110</v>
      </c>
      <c r="F48" s="205"/>
      <c r="G48" s="206"/>
      <c r="O48" s="139"/>
      <c r="AA48" s="125">
        <v>1</v>
      </c>
      <c r="AB48" s="125">
        <v>1</v>
      </c>
      <c r="AC48" s="125">
        <v>1</v>
      </c>
      <c r="AZ48" s="125">
        <v>1</v>
      </c>
      <c r="BA48" s="125">
        <f>IF(AZ48=1,G51,0)</f>
        <v>0</v>
      </c>
      <c r="BB48" s="125">
        <f>IF(AZ48=2,G51,0)</f>
        <v>0</v>
      </c>
      <c r="BC48" s="125">
        <f>IF(AZ48=3,G51,0)</f>
        <v>0</v>
      </c>
      <c r="BD48" s="125">
        <f>IF(AZ48=4,G51,0)</f>
        <v>0</v>
      </c>
      <c r="BE48" s="125">
        <f>IF(AZ48=5,G51,0)</f>
        <v>0</v>
      </c>
      <c r="CA48" s="140">
        <v>1</v>
      </c>
      <c r="CB48" s="140">
        <v>1</v>
      </c>
      <c r="CZ48" s="125">
        <v>0</v>
      </c>
    </row>
    <row r="49" spans="1:104" x14ac:dyDescent="0.2">
      <c r="A49" s="171">
        <v>20</v>
      </c>
      <c r="B49" s="172" t="s">
        <v>125</v>
      </c>
      <c r="C49" s="173" t="s">
        <v>126</v>
      </c>
      <c r="D49" s="174" t="s">
        <v>87</v>
      </c>
      <c r="E49" s="175">
        <v>8.8000000000000007</v>
      </c>
      <c r="F49" s="205"/>
      <c r="G49" s="206"/>
      <c r="O49" s="139"/>
      <c r="AA49" s="125">
        <v>12</v>
      </c>
      <c r="AB49" s="125">
        <v>0</v>
      </c>
      <c r="AC49" s="125">
        <v>129</v>
      </c>
      <c r="AZ49" s="125">
        <v>1</v>
      </c>
      <c r="BA49" s="125">
        <f>IF(AZ49=1,G52,0)</f>
        <v>0</v>
      </c>
      <c r="BB49" s="125">
        <f>IF(AZ49=2,G52,0)</f>
        <v>0</v>
      </c>
      <c r="BC49" s="125">
        <f>IF(AZ49=3,G52,0)</f>
        <v>0</v>
      </c>
      <c r="BD49" s="125">
        <f>IF(AZ49=4,G52,0)</f>
        <v>0</v>
      </c>
      <c r="BE49" s="125">
        <f>IF(AZ49=5,G52,0)</f>
        <v>0</v>
      </c>
      <c r="CA49" s="140">
        <v>12</v>
      </c>
      <c r="CB49" s="140">
        <v>0</v>
      </c>
      <c r="CZ49" s="125">
        <v>0</v>
      </c>
    </row>
    <row r="50" spans="1:104" x14ac:dyDescent="0.2">
      <c r="A50" s="186"/>
      <c r="B50" s="187"/>
      <c r="C50" s="256" t="s">
        <v>127</v>
      </c>
      <c r="D50" s="257"/>
      <c r="E50" s="188">
        <v>8.8000000000000007</v>
      </c>
      <c r="F50" s="215"/>
      <c r="G50" s="216"/>
      <c r="O50" s="139">
        <v>2</v>
      </c>
    </row>
    <row r="51" spans="1:104" x14ac:dyDescent="0.2">
      <c r="A51" s="171">
        <v>21</v>
      </c>
      <c r="B51" s="172" t="s">
        <v>128</v>
      </c>
      <c r="C51" s="173" t="s">
        <v>129</v>
      </c>
      <c r="D51" s="174" t="s">
        <v>87</v>
      </c>
      <c r="E51" s="175">
        <v>8.8000000000000007</v>
      </c>
      <c r="F51" s="205"/>
      <c r="G51" s="206"/>
      <c r="O51" s="139">
        <v>2</v>
      </c>
      <c r="AA51" s="125">
        <v>12</v>
      </c>
      <c r="AB51" s="125">
        <v>0</v>
      </c>
      <c r="AC51" s="125">
        <v>1</v>
      </c>
      <c r="AZ51" s="125">
        <v>1</v>
      </c>
      <c r="BA51" s="125">
        <f>IF(AZ51=1,G54,0)</f>
        <v>0</v>
      </c>
      <c r="BB51" s="125">
        <f>IF(AZ51=2,G54,0)</f>
        <v>0</v>
      </c>
      <c r="BC51" s="125">
        <f>IF(AZ51=3,G54,0)</f>
        <v>0</v>
      </c>
      <c r="BD51" s="125">
        <f>IF(AZ51=4,G54,0)</f>
        <v>0</v>
      </c>
      <c r="BE51" s="125">
        <f>IF(AZ51=5,G54,0)</f>
        <v>0</v>
      </c>
      <c r="CA51" s="140">
        <v>12</v>
      </c>
      <c r="CB51" s="140">
        <v>0</v>
      </c>
      <c r="CZ51" s="125">
        <v>0</v>
      </c>
    </row>
    <row r="52" spans="1:104" x14ac:dyDescent="0.2">
      <c r="A52" s="171">
        <v>22</v>
      </c>
      <c r="B52" s="172" t="s">
        <v>130</v>
      </c>
      <c r="C52" s="173" t="s">
        <v>131</v>
      </c>
      <c r="D52" s="174" t="s">
        <v>112</v>
      </c>
      <c r="E52" s="175">
        <v>110</v>
      </c>
      <c r="F52" s="205"/>
      <c r="G52" s="206"/>
      <c r="O52" s="139">
        <v>2</v>
      </c>
    </row>
    <row r="53" spans="1:104" x14ac:dyDescent="0.2">
      <c r="A53" s="186"/>
      <c r="B53" s="187"/>
      <c r="C53" s="256" t="s">
        <v>132</v>
      </c>
      <c r="D53" s="257"/>
      <c r="E53" s="188">
        <v>110</v>
      </c>
      <c r="F53" s="215"/>
      <c r="G53" s="216"/>
      <c r="O53" s="139">
        <v>2</v>
      </c>
      <c r="AA53" s="125">
        <v>12</v>
      </c>
      <c r="AB53" s="125">
        <v>0</v>
      </c>
      <c r="AC53" s="125">
        <v>2</v>
      </c>
      <c r="AZ53" s="125">
        <v>1</v>
      </c>
      <c r="BA53" s="125">
        <f>IF(AZ53=1,G56,0)</f>
        <v>0</v>
      </c>
      <c r="BB53" s="125">
        <f>IF(AZ53=2,G56,0)</f>
        <v>0</v>
      </c>
      <c r="BC53" s="125">
        <f>IF(AZ53=3,G56,0)</f>
        <v>0</v>
      </c>
      <c r="BD53" s="125">
        <f>IF(AZ53=4,G56,0)</f>
        <v>0</v>
      </c>
      <c r="BE53" s="125">
        <f>IF(AZ53=5,G56,0)</f>
        <v>0</v>
      </c>
      <c r="CA53" s="140">
        <v>12</v>
      </c>
      <c r="CB53" s="140">
        <v>0</v>
      </c>
      <c r="CZ53" s="125">
        <v>0</v>
      </c>
    </row>
    <row r="54" spans="1:104" x14ac:dyDescent="0.2">
      <c r="A54" s="171">
        <v>23</v>
      </c>
      <c r="B54" s="172" t="s">
        <v>133</v>
      </c>
      <c r="C54" s="173" t="s">
        <v>134</v>
      </c>
      <c r="D54" s="174" t="s">
        <v>112</v>
      </c>
      <c r="E54" s="175">
        <v>1650</v>
      </c>
      <c r="F54" s="205"/>
      <c r="G54" s="206"/>
      <c r="O54" s="139">
        <v>2</v>
      </c>
    </row>
    <row r="55" spans="1:104" x14ac:dyDescent="0.2">
      <c r="A55" s="186"/>
      <c r="B55" s="187"/>
      <c r="C55" s="256" t="s">
        <v>135</v>
      </c>
      <c r="D55" s="257"/>
      <c r="E55" s="188">
        <v>1650</v>
      </c>
      <c r="F55" s="215"/>
      <c r="G55" s="216"/>
      <c r="M55" s="141" t="s">
        <v>148</v>
      </c>
      <c r="O55" s="139">
        <v>2</v>
      </c>
      <c r="AA55" s="125">
        <v>12</v>
      </c>
      <c r="AB55" s="125">
        <v>0</v>
      </c>
      <c r="AC55" s="125">
        <v>3</v>
      </c>
      <c r="AZ55" s="125">
        <v>1</v>
      </c>
      <c r="BA55" s="125">
        <f>IF(AZ55=1,G59,0)</f>
        <v>0</v>
      </c>
      <c r="BB55" s="125">
        <f>IF(AZ55=2,G59,0)</f>
        <v>0</v>
      </c>
      <c r="BC55" s="125">
        <f>IF(AZ55=3,G59,0)</f>
        <v>0</v>
      </c>
      <c r="BD55" s="125">
        <f>IF(AZ55=4,G59,0)</f>
        <v>0</v>
      </c>
      <c r="BE55" s="125">
        <f>IF(AZ55=5,G59,0)</f>
        <v>0</v>
      </c>
      <c r="CA55" s="140">
        <v>12</v>
      </c>
      <c r="CB55" s="140">
        <v>0</v>
      </c>
      <c r="CZ55" s="125">
        <v>0</v>
      </c>
    </row>
    <row r="56" spans="1:104" x14ac:dyDescent="0.2">
      <c r="A56" s="171">
        <v>24</v>
      </c>
      <c r="B56" s="172" t="s">
        <v>136</v>
      </c>
      <c r="C56" s="173" t="s">
        <v>342</v>
      </c>
      <c r="D56" s="174" t="s">
        <v>137</v>
      </c>
      <c r="E56" s="175"/>
      <c r="F56" s="205"/>
      <c r="G56" s="206"/>
      <c r="O56" s="139"/>
      <c r="AA56" s="125">
        <v>3</v>
      </c>
      <c r="AB56" s="125">
        <v>1</v>
      </c>
      <c r="AC56" s="125" t="s">
        <v>139</v>
      </c>
      <c r="AZ56" s="125">
        <v>1</v>
      </c>
      <c r="BA56" s="125">
        <f>IF(AZ56=1,G60,0)</f>
        <v>0</v>
      </c>
      <c r="BB56" s="125">
        <f>IF(AZ56=2,G60,0)</f>
        <v>0</v>
      </c>
      <c r="BC56" s="125">
        <f>IF(AZ56=3,G60,0)</f>
        <v>0</v>
      </c>
      <c r="BD56" s="125">
        <f>IF(AZ56=4,G60,0)</f>
        <v>0</v>
      </c>
      <c r="BE56" s="125">
        <f>IF(AZ56=5,G60,0)</f>
        <v>0</v>
      </c>
      <c r="CA56" s="140">
        <v>3</v>
      </c>
      <c r="CB56" s="140">
        <v>1</v>
      </c>
      <c r="CZ56" s="125">
        <v>3.5000000000000001E-3</v>
      </c>
    </row>
    <row r="57" spans="1:104" x14ac:dyDescent="0.2">
      <c r="A57" s="186"/>
      <c r="B57" s="187"/>
      <c r="C57" s="256" t="s">
        <v>335</v>
      </c>
      <c r="D57" s="257"/>
      <c r="E57" s="188">
        <v>55</v>
      </c>
      <c r="F57" s="205"/>
      <c r="G57" s="216"/>
      <c r="O57" s="139">
        <v>2</v>
      </c>
      <c r="AA57" s="125">
        <v>3</v>
      </c>
      <c r="AB57" s="125">
        <v>1</v>
      </c>
      <c r="AC57" s="125">
        <v>26560321</v>
      </c>
      <c r="AZ57" s="125">
        <v>1</v>
      </c>
      <c r="BA57" s="125">
        <f>IF(AZ57=1,G61,0)</f>
        <v>0</v>
      </c>
      <c r="BB57" s="125">
        <f>IF(AZ57=2,G61,0)</f>
        <v>0</v>
      </c>
      <c r="BC57" s="125">
        <f>IF(AZ57=3,G61,0)</f>
        <v>0</v>
      </c>
      <c r="BD57" s="125">
        <f>IF(AZ57=4,G61,0)</f>
        <v>0</v>
      </c>
      <c r="BE57" s="125">
        <f>IF(AZ57=5,G61,0)</f>
        <v>0</v>
      </c>
      <c r="CA57" s="140">
        <v>3</v>
      </c>
      <c r="CB57" s="140">
        <v>1</v>
      </c>
      <c r="CZ57" s="125">
        <v>5.4999999999999997E-3</v>
      </c>
    </row>
    <row r="58" spans="1:104" x14ac:dyDescent="0.2">
      <c r="A58" s="186"/>
      <c r="B58" s="187"/>
      <c r="C58" s="194" t="s">
        <v>341</v>
      </c>
      <c r="D58" s="195"/>
      <c r="E58" s="196">
        <f>3*E52</f>
        <v>330</v>
      </c>
      <c r="F58" s="205"/>
      <c r="G58" s="216"/>
      <c r="O58" s="139">
        <v>2</v>
      </c>
      <c r="CA58" s="140"/>
      <c r="CB58" s="140"/>
    </row>
    <row r="59" spans="1:104" ht="22.5" x14ac:dyDescent="0.2">
      <c r="A59" s="171">
        <v>25</v>
      </c>
      <c r="B59" s="172" t="s">
        <v>138</v>
      </c>
      <c r="C59" s="173" t="s">
        <v>347</v>
      </c>
      <c r="D59" s="174" t="s">
        <v>112</v>
      </c>
      <c r="E59" s="175">
        <v>110</v>
      </c>
      <c r="F59" s="205"/>
      <c r="G59" s="206"/>
      <c r="H59" s="138"/>
      <c r="I59" s="138"/>
      <c r="O59" s="139">
        <v>4</v>
      </c>
      <c r="AA59" s="125">
        <v>3</v>
      </c>
      <c r="AB59" s="125">
        <v>1</v>
      </c>
      <c r="AC59" s="125">
        <v>2656036</v>
      </c>
      <c r="AZ59" s="125">
        <v>1</v>
      </c>
      <c r="BA59" s="125">
        <f t="shared" ref="BA59:BA60" si="5">IF(AZ59=1,G62,0)</f>
        <v>0</v>
      </c>
      <c r="BB59" s="125">
        <f t="shared" ref="BB59:BB60" si="6">IF(AZ59=2,G62,0)</f>
        <v>0</v>
      </c>
      <c r="BC59" s="125">
        <f t="shared" ref="BC59:BC60" si="7">IF(AZ59=3,G62,0)</f>
        <v>0</v>
      </c>
      <c r="BD59" s="125">
        <f t="shared" ref="BD59:BD60" si="8">IF(AZ59=4,G62,0)</f>
        <v>0</v>
      </c>
      <c r="BE59" s="125">
        <f t="shared" ref="BE59:BE60" si="9">IF(AZ59=5,G62,0)</f>
        <v>0</v>
      </c>
      <c r="CA59" s="140">
        <v>3</v>
      </c>
      <c r="CB59" s="140">
        <v>1</v>
      </c>
      <c r="CZ59" s="125">
        <v>1.4999999999999999E-2</v>
      </c>
    </row>
    <row r="60" spans="1:104" x14ac:dyDescent="0.2">
      <c r="A60" s="171">
        <v>26</v>
      </c>
      <c r="B60" s="172" t="s">
        <v>139</v>
      </c>
      <c r="C60" s="173" t="s">
        <v>317</v>
      </c>
      <c r="D60" s="174" t="s">
        <v>112</v>
      </c>
      <c r="E60" s="175">
        <v>18</v>
      </c>
      <c r="F60" s="205"/>
      <c r="G60" s="206"/>
      <c r="O60" s="139">
        <v>1</v>
      </c>
      <c r="AA60" s="125">
        <v>3</v>
      </c>
      <c r="AB60" s="125">
        <v>1</v>
      </c>
      <c r="AC60" s="125">
        <v>2656042</v>
      </c>
      <c r="AZ60" s="125">
        <v>1</v>
      </c>
      <c r="BA60" s="125">
        <f t="shared" si="5"/>
        <v>0</v>
      </c>
      <c r="BB60" s="125">
        <f t="shared" si="6"/>
        <v>0</v>
      </c>
      <c r="BC60" s="125">
        <f t="shared" si="7"/>
        <v>0</v>
      </c>
      <c r="BD60" s="125">
        <f t="shared" si="8"/>
        <v>0</v>
      </c>
      <c r="BE60" s="125">
        <f t="shared" si="9"/>
        <v>0</v>
      </c>
      <c r="CA60" s="140">
        <v>3</v>
      </c>
      <c r="CB60" s="140">
        <v>1</v>
      </c>
      <c r="CZ60" s="125">
        <v>1.4999999999999999E-2</v>
      </c>
    </row>
    <row r="61" spans="1:104" x14ac:dyDescent="0.2">
      <c r="A61" s="171">
        <v>27</v>
      </c>
      <c r="B61" s="172" t="s">
        <v>140</v>
      </c>
      <c r="C61" s="173" t="s">
        <v>316</v>
      </c>
      <c r="D61" s="174" t="s">
        <v>112</v>
      </c>
      <c r="E61" s="175">
        <v>17</v>
      </c>
      <c r="F61" s="205"/>
      <c r="G61" s="206"/>
      <c r="I61" s="139">
        <v>2</v>
      </c>
      <c r="U61" s="125">
        <v>3</v>
      </c>
      <c r="V61" s="125">
        <v>1</v>
      </c>
      <c r="W61" s="125">
        <v>2656048</v>
      </c>
      <c r="AT61" s="125">
        <v>1</v>
      </c>
      <c r="AU61" s="125">
        <f>IF(AT61=1,G64,0)</f>
        <v>0</v>
      </c>
      <c r="AV61" s="125">
        <f>IF(AT61=2,G64,0)</f>
        <v>0</v>
      </c>
      <c r="AW61" s="125">
        <f>IF(AT61=3,G64,0)</f>
        <v>0</v>
      </c>
      <c r="AX61" s="125">
        <f>IF(AT61=4,G64,0)</f>
        <v>0</v>
      </c>
      <c r="AY61" s="125">
        <f>IF(AT61=5,G64,0)</f>
        <v>0</v>
      </c>
      <c r="BU61" s="140">
        <v>3</v>
      </c>
      <c r="BV61" s="140">
        <v>1</v>
      </c>
      <c r="CT61" s="125">
        <v>1.2E-2</v>
      </c>
    </row>
    <row r="62" spans="1:104" x14ac:dyDescent="0.2">
      <c r="A62" s="171">
        <v>28</v>
      </c>
      <c r="B62" s="172" t="s">
        <v>141</v>
      </c>
      <c r="C62" s="173" t="s">
        <v>315</v>
      </c>
      <c r="D62" s="174" t="s">
        <v>112</v>
      </c>
      <c r="E62" s="175">
        <v>1</v>
      </c>
      <c r="F62" s="205"/>
      <c r="G62" s="206"/>
      <c r="I62" s="139">
        <v>2</v>
      </c>
      <c r="U62" s="125">
        <v>3</v>
      </c>
      <c r="V62" s="125">
        <v>1</v>
      </c>
      <c r="W62" s="125">
        <v>2660001</v>
      </c>
      <c r="AT62" s="125">
        <v>1</v>
      </c>
      <c r="AU62" s="125">
        <f>IF(AT62=1,G65,0)</f>
        <v>0</v>
      </c>
      <c r="AV62" s="125">
        <f>IF(AT62=2,G65,0)</f>
        <v>0</v>
      </c>
      <c r="AW62" s="125">
        <f>IF(AT62=3,G65,0)</f>
        <v>0</v>
      </c>
      <c r="AX62" s="125">
        <f>IF(AT62=4,G65,0)</f>
        <v>0</v>
      </c>
      <c r="AY62" s="125">
        <f>IF(AT62=5,G65,0)</f>
        <v>0</v>
      </c>
      <c r="BU62" s="140">
        <v>3</v>
      </c>
      <c r="BV62" s="140">
        <v>1</v>
      </c>
      <c r="CT62" s="125">
        <v>0</v>
      </c>
    </row>
    <row r="63" spans="1:104" x14ac:dyDescent="0.2">
      <c r="A63" s="171">
        <v>29</v>
      </c>
      <c r="B63" s="172" t="s">
        <v>142</v>
      </c>
      <c r="C63" s="173" t="s">
        <v>321</v>
      </c>
      <c r="D63" s="174" t="s">
        <v>112</v>
      </c>
      <c r="E63" s="175">
        <v>6</v>
      </c>
      <c r="F63" s="205"/>
      <c r="G63" s="206"/>
      <c r="H63" s="155"/>
      <c r="I63" s="139">
        <v>2</v>
      </c>
      <c r="U63" s="125">
        <v>3</v>
      </c>
      <c r="V63" s="125">
        <v>1</v>
      </c>
      <c r="W63" s="125">
        <v>2660002</v>
      </c>
      <c r="AT63" s="125">
        <v>1</v>
      </c>
      <c r="AU63" s="125">
        <f>IF(AT63=1,G66,0)</f>
        <v>0</v>
      </c>
      <c r="AV63" s="125">
        <f>IF(AT63=2,G66,0)</f>
        <v>0</v>
      </c>
      <c r="AW63" s="125">
        <f>IF(AT63=3,G66,0)</f>
        <v>0</v>
      </c>
      <c r="AX63" s="125">
        <f>IF(AT63=4,G66,0)</f>
        <v>0</v>
      </c>
      <c r="AY63" s="125">
        <f>IF(AT63=5,G66,0)</f>
        <v>0</v>
      </c>
      <c r="BU63" s="140">
        <v>3</v>
      </c>
      <c r="BV63" s="140">
        <v>1</v>
      </c>
      <c r="CT63" s="125">
        <v>0</v>
      </c>
    </row>
    <row r="64" spans="1:104" x14ac:dyDescent="0.2">
      <c r="A64" s="171">
        <v>30</v>
      </c>
      <c r="B64" s="172" t="s">
        <v>143</v>
      </c>
      <c r="C64" s="173" t="s">
        <v>314</v>
      </c>
      <c r="D64" s="174" t="s">
        <v>112</v>
      </c>
      <c r="E64" s="175">
        <v>7</v>
      </c>
      <c r="F64" s="205"/>
      <c r="G64" s="206"/>
      <c r="H64" s="154"/>
      <c r="I64" s="139">
        <v>2</v>
      </c>
      <c r="U64" s="125">
        <v>3</v>
      </c>
      <c r="V64" s="125">
        <v>1</v>
      </c>
      <c r="W64" s="125" t="s">
        <v>146</v>
      </c>
      <c r="AT64" s="125">
        <v>1</v>
      </c>
      <c r="AU64" s="125">
        <f>IF(AT64=1,G67,0)</f>
        <v>0</v>
      </c>
      <c r="AV64" s="125">
        <f>IF(AT64=2,G67,0)</f>
        <v>0</v>
      </c>
      <c r="AW64" s="125">
        <f>IF(AT64=3,G67,0)</f>
        <v>0</v>
      </c>
      <c r="AX64" s="125">
        <f>IF(AT64=4,G67,0)</f>
        <v>0</v>
      </c>
      <c r="AY64" s="125">
        <f>IF(AT64=5,G67,0)</f>
        <v>0</v>
      </c>
      <c r="BU64" s="140">
        <v>3</v>
      </c>
      <c r="BV64" s="140">
        <v>1</v>
      </c>
      <c r="CT64" s="125">
        <v>2E-3</v>
      </c>
    </row>
    <row r="65" spans="1:104" x14ac:dyDescent="0.2">
      <c r="A65" s="171">
        <v>31</v>
      </c>
      <c r="B65" s="172" t="s">
        <v>144</v>
      </c>
      <c r="C65" s="173" t="s">
        <v>313</v>
      </c>
      <c r="D65" s="174" t="s">
        <v>112</v>
      </c>
      <c r="E65" s="175">
        <v>50</v>
      </c>
      <c r="F65" s="205"/>
      <c r="G65" s="206"/>
      <c r="I65" s="139">
        <v>2</v>
      </c>
    </row>
    <row r="66" spans="1:104" x14ac:dyDescent="0.2">
      <c r="A66" s="171">
        <v>32</v>
      </c>
      <c r="B66" s="172" t="s">
        <v>145</v>
      </c>
      <c r="C66" s="173" t="s">
        <v>312</v>
      </c>
      <c r="D66" s="174" t="s">
        <v>112</v>
      </c>
      <c r="E66" s="175">
        <v>11</v>
      </c>
      <c r="F66" s="205"/>
      <c r="G66" s="206"/>
      <c r="K66" s="139"/>
      <c r="W66" s="125">
        <v>3</v>
      </c>
      <c r="X66" s="125">
        <v>1</v>
      </c>
      <c r="Y66" s="125" t="s">
        <v>149</v>
      </c>
      <c r="AV66" s="125">
        <v>1</v>
      </c>
      <c r="AW66" s="125">
        <f>IF(AV66=1,G69,0)</f>
        <v>0</v>
      </c>
      <c r="AX66" s="125">
        <f>IF(AV66=2,G69,0)</f>
        <v>0</v>
      </c>
      <c r="AY66" s="125">
        <f>IF(AV66=3,G69,0)</f>
        <v>0</v>
      </c>
      <c r="AZ66" s="125">
        <f>IF(AV66=4,G69,0)</f>
        <v>0</v>
      </c>
      <c r="BA66" s="125">
        <f>IF(AV66=5,G69,0)</f>
        <v>0</v>
      </c>
      <c r="BW66" s="140">
        <v>3</v>
      </c>
      <c r="BX66" s="140">
        <v>1</v>
      </c>
      <c r="CV66" s="125">
        <v>0</v>
      </c>
    </row>
    <row r="67" spans="1:104" x14ac:dyDescent="0.2">
      <c r="A67" s="171">
        <v>33</v>
      </c>
      <c r="B67" s="172" t="s">
        <v>146</v>
      </c>
      <c r="C67" s="173" t="s">
        <v>147</v>
      </c>
      <c r="D67" s="174" t="s">
        <v>112</v>
      </c>
      <c r="E67" s="175">
        <v>330</v>
      </c>
      <c r="F67" s="205"/>
      <c r="G67" s="206"/>
      <c r="K67" s="139">
        <v>2</v>
      </c>
      <c r="W67" s="125">
        <v>3</v>
      </c>
      <c r="X67" s="125">
        <v>1</v>
      </c>
      <c r="Y67" s="125">
        <v>709213401</v>
      </c>
      <c r="AV67" s="125">
        <v>1</v>
      </c>
      <c r="AW67" s="125">
        <f>IF(AV67=1,G70,0)</f>
        <v>0</v>
      </c>
      <c r="AX67" s="125">
        <f>IF(AV67=2,G70,0)</f>
        <v>0</v>
      </c>
      <c r="AY67" s="125">
        <f>IF(AV67=3,G70,0)</f>
        <v>0</v>
      </c>
      <c r="AZ67" s="125">
        <f>IF(AV67=4,G70,0)</f>
        <v>0</v>
      </c>
      <c r="BA67" s="125">
        <f>IF(AV67=5,G70,0)</f>
        <v>0</v>
      </c>
      <c r="BW67" s="140">
        <v>3</v>
      </c>
      <c r="BX67" s="140">
        <v>1</v>
      </c>
      <c r="CV67" s="125">
        <v>0</v>
      </c>
    </row>
    <row r="68" spans="1:104" x14ac:dyDescent="0.2">
      <c r="A68" s="186"/>
      <c r="B68" s="187"/>
      <c r="C68" s="256" t="s">
        <v>148</v>
      </c>
      <c r="D68" s="257"/>
      <c r="E68" s="188">
        <v>330</v>
      </c>
      <c r="F68" s="215"/>
      <c r="G68" s="216"/>
      <c r="O68" s="139">
        <v>2</v>
      </c>
      <c r="BA68" s="144">
        <f>SUM(BA40:BA67)</f>
        <v>0</v>
      </c>
      <c r="BB68" s="144">
        <f>SUM(BB40:BB67)</f>
        <v>0</v>
      </c>
      <c r="BC68" s="144">
        <f>SUM(BC40:BC67)</f>
        <v>0</v>
      </c>
      <c r="BD68" s="144">
        <f>SUM(BD40:BD67)</f>
        <v>0</v>
      </c>
      <c r="BE68" s="144">
        <f>SUM(BE40:BE67)</f>
        <v>0</v>
      </c>
    </row>
    <row r="69" spans="1:104" x14ac:dyDescent="0.2">
      <c r="A69" s="171">
        <v>34</v>
      </c>
      <c r="B69" s="172" t="s">
        <v>149</v>
      </c>
      <c r="C69" s="173" t="s">
        <v>350</v>
      </c>
      <c r="D69" s="174" t="s">
        <v>87</v>
      </c>
      <c r="E69" s="175">
        <v>11</v>
      </c>
      <c r="F69" s="205"/>
      <c r="G69" s="206"/>
      <c r="M69" s="141" t="s">
        <v>169</v>
      </c>
      <c r="O69" s="139">
        <v>2</v>
      </c>
    </row>
    <row r="70" spans="1:104" x14ac:dyDescent="0.2">
      <c r="A70" s="171">
        <v>35</v>
      </c>
      <c r="B70" s="172" t="s">
        <v>150</v>
      </c>
      <c r="C70" s="173" t="s">
        <v>151</v>
      </c>
      <c r="D70" s="174" t="s">
        <v>112</v>
      </c>
      <c r="E70" s="175">
        <v>110</v>
      </c>
      <c r="F70" s="205"/>
      <c r="G70" s="206"/>
      <c r="O70" s="139"/>
      <c r="AA70" s="125">
        <v>1</v>
      </c>
      <c r="AB70" s="125">
        <v>1</v>
      </c>
      <c r="AC70" s="125">
        <v>1</v>
      </c>
      <c r="AZ70" s="125">
        <v>1</v>
      </c>
      <c r="BA70" s="125">
        <f>IF(AZ70=1,G73,0)</f>
        <v>0</v>
      </c>
      <c r="BB70" s="125">
        <f>IF(AZ70=2,G73,0)</f>
        <v>0</v>
      </c>
      <c r="BC70" s="125">
        <f>IF(AZ70=3,G73,0)</f>
        <v>0</v>
      </c>
      <c r="BD70" s="125">
        <f>IF(AZ70=4,G73,0)</f>
        <v>0</v>
      </c>
      <c r="BE70" s="125">
        <f>IF(AZ70=5,G73,0)</f>
        <v>0</v>
      </c>
      <c r="CA70" s="140">
        <v>1</v>
      </c>
      <c r="CB70" s="140">
        <v>1</v>
      </c>
      <c r="CZ70" s="125">
        <v>0</v>
      </c>
    </row>
    <row r="71" spans="1:104" x14ac:dyDescent="0.2">
      <c r="A71" s="176"/>
      <c r="B71" s="177" t="s">
        <v>66</v>
      </c>
      <c r="C71" s="178" t="str">
        <f>CONCATENATE(B43," ",C43)</f>
        <v>12 Stromy</v>
      </c>
      <c r="D71" s="179"/>
      <c r="E71" s="180"/>
      <c r="F71" s="207"/>
      <c r="G71" s="208"/>
      <c r="M71" s="141" t="s">
        <v>170</v>
      </c>
      <c r="O71" s="139">
        <v>2</v>
      </c>
      <c r="AA71" s="125">
        <v>1</v>
      </c>
      <c r="AB71" s="125">
        <v>1</v>
      </c>
      <c r="AC71" s="125">
        <v>1</v>
      </c>
      <c r="AZ71" s="125">
        <v>1</v>
      </c>
      <c r="BA71" s="125">
        <f>IF(AZ71=1,G74,0)</f>
        <v>0</v>
      </c>
      <c r="BB71" s="125">
        <f>IF(AZ71=2,G74,0)</f>
        <v>0</v>
      </c>
      <c r="BC71" s="125">
        <f>IF(AZ71=3,G74,0)</f>
        <v>0</v>
      </c>
      <c r="BD71" s="125">
        <f>IF(AZ71=4,G74,0)</f>
        <v>0</v>
      </c>
      <c r="BE71" s="125">
        <f>IF(AZ71=5,G74,0)</f>
        <v>0</v>
      </c>
      <c r="CA71" s="140">
        <v>1</v>
      </c>
      <c r="CB71" s="140">
        <v>1</v>
      </c>
      <c r="CZ71" s="125">
        <v>0</v>
      </c>
    </row>
    <row r="72" spans="1:104" x14ac:dyDescent="0.2">
      <c r="A72" s="189" t="s">
        <v>64</v>
      </c>
      <c r="B72" s="190" t="s">
        <v>152</v>
      </c>
      <c r="C72" s="191" t="s">
        <v>153</v>
      </c>
      <c r="D72" s="192"/>
      <c r="E72" s="193"/>
      <c r="F72" s="217"/>
      <c r="G72" s="218"/>
      <c r="O72" s="139"/>
      <c r="AA72" s="125">
        <v>1</v>
      </c>
      <c r="AB72" s="125">
        <v>1</v>
      </c>
      <c r="AC72" s="125">
        <v>1</v>
      </c>
      <c r="AZ72" s="125">
        <v>1</v>
      </c>
      <c r="BA72" s="125">
        <f>IF(AZ72=1,G75,0)</f>
        <v>0</v>
      </c>
      <c r="BB72" s="125">
        <f>IF(AZ72=2,G75,0)</f>
        <v>0</v>
      </c>
      <c r="BC72" s="125">
        <f>IF(AZ72=3,G75,0)</f>
        <v>0</v>
      </c>
      <c r="BD72" s="125">
        <f>IF(AZ72=4,G75,0)</f>
        <v>0</v>
      </c>
      <c r="BE72" s="125">
        <f>IF(AZ72=5,G75,0)</f>
        <v>0</v>
      </c>
      <c r="CA72" s="140">
        <v>1</v>
      </c>
      <c r="CB72" s="140">
        <v>1</v>
      </c>
      <c r="CZ72" s="125">
        <v>4.4999999999999999E-4</v>
      </c>
    </row>
    <row r="73" spans="1:104" ht="22.5" x14ac:dyDescent="0.2">
      <c r="A73" s="171">
        <v>36</v>
      </c>
      <c r="B73" s="172" t="s">
        <v>154</v>
      </c>
      <c r="C73" s="173" t="s">
        <v>155</v>
      </c>
      <c r="D73" s="174" t="s">
        <v>112</v>
      </c>
      <c r="E73" s="175">
        <v>418</v>
      </c>
      <c r="F73" s="205"/>
      <c r="G73" s="206"/>
      <c r="M73" s="141" t="s">
        <v>172</v>
      </c>
      <c r="O73" s="139">
        <v>2</v>
      </c>
      <c r="AA73" s="125">
        <v>1</v>
      </c>
      <c r="AB73" s="125">
        <v>1</v>
      </c>
      <c r="AC73" s="125">
        <v>1</v>
      </c>
      <c r="AZ73" s="125">
        <v>1</v>
      </c>
      <c r="BA73" s="125">
        <f>IF(AZ73=1,G76,0)</f>
        <v>0</v>
      </c>
      <c r="BB73" s="125">
        <f>IF(AZ73=2,G76,0)</f>
        <v>0</v>
      </c>
      <c r="BC73" s="125">
        <f>IF(AZ73=3,G76,0)</f>
        <v>0</v>
      </c>
      <c r="BD73" s="125">
        <f>IF(AZ73=4,G76,0)</f>
        <v>0</v>
      </c>
      <c r="BE73" s="125">
        <f>IF(AZ73=5,G76,0)</f>
        <v>0</v>
      </c>
      <c r="CA73" s="140">
        <v>1</v>
      </c>
      <c r="CB73" s="140">
        <v>1</v>
      </c>
      <c r="CZ73" s="125">
        <v>0</v>
      </c>
    </row>
    <row r="74" spans="1:104" ht="22.5" x14ac:dyDescent="0.2">
      <c r="A74" s="171">
        <v>37</v>
      </c>
      <c r="B74" s="172" t="s">
        <v>156</v>
      </c>
      <c r="C74" s="173" t="s">
        <v>157</v>
      </c>
      <c r="D74" s="174" t="s">
        <v>112</v>
      </c>
      <c r="E74" s="175">
        <v>418</v>
      </c>
      <c r="F74" s="205"/>
      <c r="G74" s="206"/>
      <c r="O74" s="139"/>
      <c r="AA74" s="125">
        <v>1</v>
      </c>
      <c r="AB74" s="125">
        <v>1</v>
      </c>
      <c r="AC74" s="125">
        <v>1</v>
      </c>
      <c r="AZ74" s="125">
        <v>1</v>
      </c>
      <c r="BA74" s="125">
        <f>IF(AZ74=1,G77,0)</f>
        <v>0</v>
      </c>
      <c r="BB74" s="125">
        <f>IF(AZ74=2,G77,0)</f>
        <v>0</v>
      </c>
      <c r="BC74" s="125">
        <f>IF(AZ74=3,G77,0)</f>
        <v>0</v>
      </c>
      <c r="BD74" s="125">
        <f>IF(AZ74=4,G77,0)</f>
        <v>0</v>
      </c>
      <c r="BE74" s="125">
        <f>IF(AZ74=5,G77,0)</f>
        <v>0</v>
      </c>
      <c r="CA74" s="140">
        <v>1</v>
      </c>
      <c r="CB74" s="140">
        <v>1</v>
      </c>
      <c r="CZ74" s="125">
        <v>0</v>
      </c>
    </row>
    <row r="75" spans="1:104" x14ac:dyDescent="0.2">
      <c r="A75" s="171">
        <v>38</v>
      </c>
      <c r="B75" s="172" t="s">
        <v>158</v>
      </c>
      <c r="C75" s="173" t="s">
        <v>159</v>
      </c>
      <c r="D75" s="174" t="s">
        <v>112</v>
      </c>
      <c r="E75" s="175">
        <v>39</v>
      </c>
      <c r="F75" s="205"/>
      <c r="G75" s="206"/>
      <c r="O75" s="139">
        <v>2</v>
      </c>
    </row>
    <row r="76" spans="1:104" x14ac:dyDescent="0.2">
      <c r="A76" s="171">
        <v>39</v>
      </c>
      <c r="B76" s="172" t="s">
        <v>160</v>
      </c>
      <c r="C76" s="173" t="s">
        <v>161</v>
      </c>
      <c r="D76" s="174" t="s">
        <v>71</v>
      </c>
      <c r="E76" s="175">
        <v>209</v>
      </c>
      <c r="F76" s="205"/>
      <c r="G76" s="206"/>
      <c r="M76" s="141" t="s">
        <v>176</v>
      </c>
      <c r="O76" s="139">
        <v>2</v>
      </c>
      <c r="AA76" s="125">
        <v>1</v>
      </c>
      <c r="AB76" s="125">
        <v>1</v>
      </c>
      <c r="AC76" s="125">
        <v>1</v>
      </c>
      <c r="AZ76" s="125">
        <v>1</v>
      </c>
      <c r="BA76" s="125">
        <f>IF(AZ76=1,G79,0)</f>
        <v>0</v>
      </c>
      <c r="BB76" s="125">
        <f>IF(AZ76=2,G79,0)</f>
        <v>0</v>
      </c>
      <c r="BC76" s="125">
        <f>IF(AZ76=3,G79,0)</f>
        <v>0</v>
      </c>
      <c r="BD76" s="125">
        <f>IF(AZ76=4,G79,0)</f>
        <v>0</v>
      </c>
      <c r="BE76" s="125">
        <f>IF(AZ76=5,G79,0)</f>
        <v>0</v>
      </c>
      <c r="CA76" s="140">
        <v>1</v>
      </c>
      <c r="CB76" s="140">
        <v>1</v>
      </c>
      <c r="CZ76" s="125">
        <v>0</v>
      </c>
    </row>
    <row r="77" spans="1:104" x14ac:dyDescent="0.2">
      <c r="A77" s="171">
        <v>40</v>
      </c>
      <c r="B77" s="172" t="s">
        <v>125</v>
      </c>
      <c r="C77" s="173" t="s">
        <v>126</v>
      </c>
      <c r="D77" s="174" t="s">
        <v>87</v>
      </c>
      <c r="E77" s="175">
        <v>2.09</v>
      </c>
      <c r="F77" s="205"/>
      <c r="G77" s="206"/>
      <c r="O77" s="139"/>
      <c r="AA77" s="125">
        <v>1</v>
      </c>
      <c r="AB77" s="125">
        <v>7</v>
      </c>
      <c r="AC77" s="125">
        <v>7</v>
      </c>
      <c r="AZ77" s="125">
        <v>1</v>
      </c>
      <c r="BA77" s="125">
        <f>IF(AZ77=1,G80,0)</f>
        <v>0</v>
      </c>
      <c r="BB77" s="125">
        <f>IF(AZ77=2,G80,0)</f>
        <v>0</v>
      </c>
      <c r="BC77" s="125">
        <f>IF(AZ77=3,G80,0)</f>
        <v>0</v>
      </c>
      <c r="BD77" s="125">
        <f>IF(AZ77=4,G80,0)</f>
        <v>0</v>
      </c>
      <c r="BE77" s="125">
        <f>IF(AZ77=5,G80,0)</f>
        <v>0</v>
      </c>
      <c r="CA77" s="140">
        <v>1</v>
      </c>
      <c r="CB77" s="140">
        <v>7</v>
      </c>
      <c r="CZ77" s="125">
        <v>0</v>
      </c>
    </row>
    <row r="78" spans="1:104" x14ac:dyDescent="0.2">
      <c r="A78" s="186"/>
      <c r="B78" s="187"/>
      <c r="C78" s="256" t="s">
        <v>162</v>
      </c>
      <c r="D78" s="257"/>
      <c r="E78" s="188">
        <v>2.09</v>
      </c>
      <c r="F78" s="215"/>
      <c r="G78" s="216"/>
      <c r="O78" s="139">
        <v>2</v>
      </c>
      <c r="AA78" s="125">
        <v>1</v>
      </c>
      <c r="AB78" s="125">
        <v>7</v>
      </c>
      <c r="AC78" s="125">
        <v>7</v>
      </c>
      <c r="AZ78" s="125">
        <v>1</v>
      </c>
      <c r="BA78" s="125">
        <f>IF(AZ78=1,G81,0)</f>
        <v>0</v>
      </c>
      <c r="BB78" s="125">
        <f>IF(AZ78=2,G81,0)</f>
        <v>0</v>
      </c>
      <c r="BC78" s="125">
        <f>IF(AZ78=3,G81,0)</f>
        <v>0</v>
      </c>
      <c r="BD78" s="125">
        <f>IF(AZ78=4,G81,0)</f>
        <v>0</v>
      </c>
      <c r="BE78" s="125">
        <f>IF(AZ78=5,G81,0)</f>
        <v>0</v>
      </c>
      <c r="CA78" s="140">
        <v>1</v>
      </c>
      <c r="CB78" s="140">
        <v>7</v>
      </c>
      <c r="CZ78" s="125">
        <v>0</v>
      </c>
    </row>
    <row r="79" spans="1:104" x14ac:dyDescent="0.2">
      <c r="A79" s="171">
        <v>41</v>
      </c>
      <c r="B79" s="172" t="s">
        <v>128</v>
      </c>
      <c r="C79" s="173" t="s">
        <v>129</v>
      </c>
      <c r="D79" s="174" t="s">
        <v>87</v>
      </c>
      <c r="E79" s="175">
        <v>2.09</v>
      </c>
      <c r="F79" s="205"/>
      <c r="G79" s="206"/>
      <c r="O79" s="139">
        <v>2</v>
      </c>
    </row>
    <row r="80" spans="1:104" x14ac:dyDescent="0.2">
      <c r="A80" s="171">
        <v>42</v>
      </c>
      <c r="B80" s="172" t="s">
        <v>163</v>
      </c>
      <c r="C80" s="173" t="s">
        <v>164</v>
      </c>
      <c r="D80" s="174" t="s">
        <v>165</v>
      </c>
      <c r="E80" s="175">
        <v>1</v>
      </c>
      <c r="F80" s="205"/>
      <c r="G80" s="206"/>
      <c r="O80" s="139">
        <v>2</v>
      </c>
      <c r="AA80" s="125">
        <v>12</v>
      </c>
      <c r="AB80" s="125">
        <v>0</v>
      </c>
      <c r="AC80" s="125">
        <v>4</v>
      </c>
      <c r="AZ80" s="125">
        <v>1</v>
      </c>
      <c r="BA80" s="125">
        <f>IF(AZ80=1,G83,0)</f>
        <v>0</v>
      </c>
      <c r="BB80" s="125">
        <f>IF(AZ80=2,G83,0)</f>
        <v>0</v>
      </c>
      <c r="BC80" s="125">
        <f>IF(AZ80=3,G83,0)</f>
        <v>0</v>
      </c>
      <c r="BD80" s="125">
        <f>IF(AZ80=4,G83,0)</f>
        <v>0</v>
      </c>
      <c r="BE80" s="125">
        <f>IF(AZ80=5,G83,0)</f>
        <v>0</v>
      </c>
      <c r="CA80" s="140">
        <v>12</v>
      </c>
      <c r="CB80" s="140">
        <v>0</v>
      </c>
      <c r="CZ80" s="125">
        <v>0</v>
      </c>
    </row>
    <row r="81" spans="1:104" ht="22.5" x14ac:dyDescent="0.2">
      <c r="A81" s="171">
        <v>43</v>
      </c>
      <c r="B81" s="172" t="s">
        <v>166</v>
      </c>
      <c r="C81" s="173" t="s">
        <v>167</v>
      </c>
      <c r="D81" s="174" t="s">
        <v>168</v>
      </c>
      <c r="E81" s="175">
        <v>222.48</v>
      </c>
      <c r="F81" s="205"/>
      <c r="G81" s="206"/>
      <c r="O81" s="139">
        <v>2</v>
      </c>
    </row>
    <row r="82" spans="1:104" x14ac:dyDescent="0.2">
      <c r="A82" s="186"/>
      <c r="B82" s="187"/>
      <c r="C82" s="256" t="s">
        <v>169</v>
      </c>
      <c r="D82" s="257"/>
      <c r="E82" s="188">
        <v>222.48</v>
      </c>
      <c r="F82" s="215"/>
      <c r="G82" s="216"/>
      <c r="O82" s="139">
        <v>2</v>
      </c>
      <c r="AA82" s="125">
        <v>12</v>
      </c>
      <c r="AB82" s="125">
        <v>0</v>
      </c>
      <c r="AC82" s="125">
        <v>5</v>
      </c>
      <c r="AZ82" s="125">
        <v>1</v>
      </c>
      <c r="BA82" s="125">
        <f>IF(AZ82=1,G85,0)</f>
        <v>0</v>
      </c>
      <c r="BB82" s="125">
        <f>IF(AZ82=2,G85,0)</f>
        <v>0</v>
      </c>
      <c r="BC82" s="125">
        <f>IF(AZ82=3,G85,0)</f>
        <v>0</v>
      </c>
      <c r="BD82" s="125">
        <f>IF(AZ82=4,G85,0)</f>
        <v>0</v>
      </c>
      <c r="BE82" s="125">
        <f>IF(AZ82=5,G85,0)</f>
        <v>0</v>
      </c>
      <c r="CA82" s="140">
        <v>12</v>
      </c>
      <c r="CB82" s="140">
        <v>0</v>
      </c>
      <c r="CZ82" s="125">
        <v>0</v>
      </c>
    </row>
    <row r="83" spans="1:104" x14ac:dyDescent="0.2">
      <c r="A83" s="171">
        <v>44</v>
      </c>
      <c r="B83" s="172" t="s">
        <v>133</v>
      </c>
      <c r="C83" s="173" t="s">
        <v>134</v>
      </c>
      <c r="D83" s="174" t="s">
        <v>112</v>
      </c>
      <c r="E83" s="175">
        <v>418</v>
      </c>
      <c r="F83" s="205"/>
      <c r="G83" s="206"/>
      <c r="M83" s="141" t="s">
        <v>189</v>
      </c>
      <c r="O83" s="139">
        <v>2</v>
      </c>
    </row>
    <row r="84" spans="1:104" x14ac:dyDescent="0.2">
      <c r="A84" s="186"/>
      <c r="B84" s="187"/>
      <c r="C84" s="256" t="s">
        <v>170</v>
      </c>
      <c r="D84" s="257"/>
      <c r="E84" s="188">
        <v>418</v>
      </c>
      <c r="F84" s="215"/>
      <c r="G84" s="216"/>
      <c r="O84" s="139"/>
      <c r="AA84" s="125">
        <v>12</v>
      </c>
      <c r="AB84" s="125">
        <v>0</v>
      </c>
      <c r="AC84" s="125">
        <v>6</v>
      </c>
      <c r="AZ84" s="125">
        <v>1</v>
      </c>
      <c r="BA84" s="125">
        <f>IF(AZ84=1,G87,0)</f>
        <v>0</v>
      </c>
      <c r="BB84" s="125">
        <f>IF(AZ84=2,G87,0)</f>
        <v>0</v>
      </c>
      <c r="BC84" s="125">
        <f>IF(AZ84=3,G87,0)</f>
        <v>0</v>
      </c>
      <c r="BD84" s="125">
        <f>IF(AZ84=4,G87,0)</f>
        <v>0</v>
      </c>
      <c r="BE84" s="125">
        <f>IF(AZ84=5,G87,0)</f>
        <v>0</v>
      </c>
      <c r="CA84" s="140">
        <v>12</v>
      </c>
      <c r="CB84" s="140">
        <v>0</v>
      </c>
      <c r="CZ84" s="125">
        <v>0</v>
      </c>
    </row>
    <row r="85" spans="1:104" x14ac:dyDescent="0.2">
      <c r="A85" s="171">
        <v>45</v>
      </c>
      <c r="B85" s="172" t="s">
        <v>136</v>
      </c>
      <c r="C85" s="173" t="s">
        <v>171</v>
      </c>
      <c r="D85" s="174" t="s">
        <v>137</v>
      </c>
      <c r="E85" s="175">
        <v>20.9</v>
      </c>
      <c r="F85" s="205"/>
      <c r="G85" s="206"/>
      <c r="O85" s="139">
        <v>2</v>
      </c>
      <c r="AA85" s="125">
        <v>12</v>
      </c>
      <c r="AB85" s="125">
        <v>0</v>
      </c>
      <c r="AC85" s="125">
        <v>72</v>
      </c>
      <c r="AZ85" s="125">
        <v>1</v>
      </c>
      <c r="BA85" s="125">
        <f>IF(AZ85=1,G88,0)</f>
        <v>0</v>
      </c>
      <c r="BB85" s="125">
        <f>IF(AZ85=2,G88,0)</f>
        <v>0</v>
      </c>
      <c r="BC85" s="125">
        <f>IF(AZ85=3,G88,0)</f>
        <v>0</v>
      </c>
      <c r="BD85" s="125">
        <f>IF(AZ85=4,G88,0)</f>
        <v>0</v>
      </c>
      <c r="BE85" s="125">
        <f>IF(AZ85=5,G88,0)</f>
        <v>0</v>
      </c>
      <c r="CA85" s="140">
        <v>12</v>
      </c>
      <c r="CB85" s="140">
        <v>0</v>
      </c>
      <c r="CZ85" s="125">
        <v>0</v>
      </c>
    </row>
    <row r="86" spans="1:104" x14ac:dyDescent="0.2">
      <c r="A86" s="186"/>
      <c r="B86" s="187"/>
      <c r="C86" s="256" t="s">
        <v>172</v>
      </c>
      <c r="D86" s="257"/>
      <c r="E86" s="188">
        <v>20.9</v>
      </c>
      <c r="F86" s="215"/>
      <c r="G86" s="216"/>
      <c r="H86" s="138"/>
      <c r="I86" s="138"/>
      <c r="O86" s="139">
        <v>4</v>
      </c>
    </row>
    <row r="87" spans="1:104" ht="22.5" x14ac:dyDescent="0.2">
      <c r="A87" s="171">
        <v>46</v>
      </c>
      <c r="B87" s="172" t="s">
        <v>173</v>
      </c>
      <c r="C87" s="173" t="s">
        <v>348</v>
      </c>
      <c r="D87" s="174" t="s">
        <v>112</v>
      </c>
      <c r="E87" s="175">
        <v>418</v>
      </c>
      <c r="F87" s="205"/>
      <c r="G87" s="206"/>
      <c r="I87" s="139">
        <v>1</v>
      </c>
      <c r="U87" s="125">
        <v>3</v>
      </c>
      <c r="V87" s="125">
        <v>1</v>
      </c>
      <c r="W87" s="125">
        <v>2651279</v>
      </c>
      <c r="AT87" s="125">
        <v>1</v>
      </c>
      <c r="AU87" s="125">
        <f t="shared" ref="AU87:AU92" si="10">IF(AT87=1,G90,0)</f>
        <v>0</v>
      </c>
      <c r="AV87" s="125">
        <f t="shared" ref="AV87:AV92" si="11">IF(AT87=2,G90,0)</f>
        <v>0</v>
      </c>
      <c r="AW87" s="125">
        <f t="shared" ref="AW87:AW92" si="12">IF(AT87=3,G90,0)</f>
        <v>0</v>
      </c>
      <c r="AX87" s="125">
        <f t="shared" ref="AX87:AX92" si="13">IF(AT87=4,G90,0)</f>
        <v>0</v>
      </c>
      <c r="AY87" s="125">
        <f t="shared" ref="AY87:AY92" si="14">IF(AT87=5,G90,0)</f>
        <v>0</v>
      </c>
      <c r="BU87" s="140">
        <v>3</v>
      </c>
      <c r="BV87" s="140">
        <v>1</v>
      </c>
      <c r="CT87" s="125">
        <v>3.5000000000000001E-3</v>
      </c>
    </row>
    <row r="88" spans="1:104" x14ac:dyDescent="0.2">
      <c r="A88" s="171">
        <v>47</v>
      </c>
      <c r="B88" s="172" t="s">
        <v>174</v>
      </c>
      <c r="C88" s="173" t="s">
        <v>175</v>
      </c>
      <c r="D88" s="174" t="s">
        <v>112</v>
      </c>
      <c r="E88" s="175">
        <v>216</v>
      </c>
      <c r="F88" s="205"/>
      <c r="G88" s="206"/>
      <c r="I88" s="139">
        <v>2</v>
      </c>
      <c r="U88" s="125">
        <v>3</v>
      </c>
      <c r="V88" s="125">
        <v>1</v>
      </c>
      <c r="W88" s="125">
        <v>2654935</v>
      </c>
      <c r="AT88" s="125">
        <v>1</v>
      </c>
      <c r="AU88" s="125">
        <f t="shared" si="10"/>
        <v>0</v>
      </c>
      <c r="AV88" s="125">
        <f t="shared" si="11"/>
        <v>0</v>
      </c>
      <c r="AW88" s="125">
        <f t="shared" si="12"/>
        <v>0</v>
      </c>
      <c r="AX88" s="125">
        <f t="shared" si="13"/>
        <v>0</v>
      </c>
      <c r="AY88" s="125">
        <f t="shared" si="14"/>
        <v>0</v>
      </c>
      <c r="BU88" s="140">
        <v>3</v>
      </c>
      <c r="BV88" s="140">
        <v>1</v>
      </c>
      <c r="CT88" s="125">
        <v>4.0000000000000001E-3</v>
      </c>
    </row>
    <row r="89" spans="1:104" x14ac:dyDescent="0.2">
      <c r="A89" s="186"/>
      <c r="B89" s="187"/>
      <c r="C89" s="256" t="s">
        <v>176</v>
      </c>
      <c r="D89" s="257"/>
      <c r="E89" s="188">
        <v>216</v>
      </c>
      <c r="F89" s="215"/>
      <c r="G89" s="216"/>
      <c r="I89" s="139"/>
      <c r="U89" s="125">
        <v>3</v>
      </c>
      <c r="V89" s="125">
        <v>1</v>
      </c>
      <c r="W89" s="125">
        <v>2661599</v>
      </c>
      <c r="AT89" s="125">
        <v>1</v>
      </c>
      <c r="AU89" s="125">
        <f t="shared" si="10"/>
        <v>0</v>
      </c>
      <c r="AV89" s="125">
        <f t="shared" si="11"/>
        <v>0</v>
      </c>
      <c r="AW89" s="125">
        <f t="shared" si="12"/>
        <v>0</v>
      </c>
      <c r="AX89" s="125">
        <f t="shared" si="13"/>
        <v>0</v>
      </c>
      <c r="AY89" s="125">
        <f t="shared" si="14"/>
        <v>0</v>
      </c>
      <c r="BU89" s="140">
        <v>3</v>
      </c>
      <c r="BV89" s="140">
        <v>1</v>
      </c>
      <c r="CT89" s="125">
        <v>4.0000000000000001E-3</v>
      </c>
    </row>
    <row r="90" spans="1:104" x14ac:dyDescent="0.2">
      <c r="A90" s="171">
        <v>48</v>
      </c>
      <c r="B90" s="172" t="s">
        <v>177</v>
      </c>
      <c r="C90" s="173" t="s">
        <v>178</v>
      </c>
      <c r="D90" s="174" t="s">
        <v>112</v>
      </c>
      <c r="E90" s="175">
        <v>237</v>
      </c>
      <c r="F90" s="205"/>
      <c r="G90" s="206"/>
      <c r="H90" s="155"/>
      <c r="I90" s="139">
        <v>2</v>
      </c>
      <c r="U90" s="125">
        <v>3</v>
      </c>
      <c r="V90" s="125">
        <v>1</v>
      </c>
      <c r="W90" s="125">
        <v>2661929</v>
      </c>
      <c r="AT90" s="125">
        <v>1</v>
      </c>
      <c r="AU90" s="125">
        <f t="shared" si="10"/>
        <v>0</v>
      </c>
      <c r="AV90" s="125">
        <f t="shared" si="11"/>
        <v>0</v>
      </c>
      <c r="AW90" s="125">
        <f t="shared" si="12"/>
        <v>0</v>
      </c>
      <c r="AX90" s="125">
        <f t="shared" si="13"/>
        <v>0</v>
      </c>
      <c r="AY90" s="125">
        <f t="shared" si="14"/>
        <v>0</v>
      </c>
      <c r="BU90" s="140">
        <v>3</v>
      </c>
      <c r="BV90" s="140">
        <v>1</v>
      </c>
      <c r="CT90" s="125">
        <v>6.0000000000000001E-3</v>
      </c>
    </row>
    <row r="91" spans="1:104" x14ac:dyDescent="0.2">
      <c r="A91" s="171">
        <v>49</v>
      </c>
      <c r="B91" s="172" t="s">
        <v>179</v>
      </c>
      <c r="C91" s="173" t="s">
        <v>180</v>
      </c>
      <c r="D91" s="174" t="s">
        <v>112</v>
      </c>
      <c r="E91" s="175">
        <v>142</v>
      </c>
      <c r="F91" s="205"/>
      <c r="G91" s="206"/>
      <c r="I91" s="139">
        <v>2</v>
      </c>
      <c r="U91" s="125">
        <v>3</v>
      </c>
      <c r="V91" s="125">
        <v>1</v>
      </c>
      <c r="W91" s="125">
        <v>5217220</v>
      </c>
      <c r="AT91" s="125">
        <v>1</v>
      </c>
      <c r="AU91" s="125">
        <f t="shared" si="10"/>
        <v>0</v>
      </c>
      <c r="AV91" s="125">
        <f t="shared" si="11"/>
        <v>0</v>
      </c>
      <c r="AW91" s="125">
        <f t="shared" si="12"/>
        <v>0</v>
      </c>
      <c r="AX91" s="125">
        <f t="shared" si="13"/>
        <v>0</v>
      </c>
      <c r="AY91" s="125">
        <f t="shared" si="14"/>
        <v>0</v>
      </c>
      <c r="BU91" s="140">
        <v>3</v>
      </c>
      <c r="BV91" s="140">
        <v>1</v>
      </c>
      <c r="CT91" s="125">
        <v>2.1999999999999999E-2</v>
      </c>
    </row>
    <row r="92" spans="1:104" x14ac:dyDescent="0.2">
      <c r="A92" s="171">
        <v>50</v>
      </c>
      <c r="B92" s="172" t="s">
        <v>181</v>
      </c>
      <c r="C92" s="173" t="s">
        <v>182</v>
      </c>
      <c r="D92" s="174" t="s">
        <v>112</v>
      </c>
      <c r="E92" s="175">
        <v>27</v>
      </c>
      <c r="F92" s="205"/>
      <c r="G92" s="206"/>
      <c r="I92" s="139"/>
      <c r="U92" s="125">
        <v>3</v>
      </c>
      <c r="V92" s="125">
        <v>1</v>
      </c>
      <c r="W92" s="125">
        <v>10364200</v>
      </c>
      <c r="AT92" s="125">
        <v>1</v>
      </c>
      <c r="AU92" s="125">
        <f t="shared" si="10"/>
        <v>0</v>
      </c>
      <c r="AV92" s="125">
        <f t="shared" si="11"/>
        <v>0</v>
      </c>
      <c r="AW92" s="125">
        <f t="shared" si="12"/>
        <v>0</v>
      </c>
      <c r="AX92" s="125">
        <f t="shared" si="13"/>
        <v>0</v>
      </c>
      <c r="AY92" s="125">
        <f t="shared" si="14"/>
        <v>0</v>
      </c>
      <c r="BU92" s="140">
        <v>3</v>
      </c>
      <c r="BV92" s="140">
        <v>1</v>
      </c>
      <c r="CT92" s="125">
        <v>0</v>
      </c>
    </row>
    <row r="93" spans="1:104" x14ac:dyDescent="0.2">
      <c r="A93" s="171">
        <v>51</v>
      </c>
      <c r="B93" s="172" t="s">
        <v>183</v>
      </c>
      <c r="C93" s="173" t="s">
        <v>184</v>
      </c>
      <c r="D93" s="174" t="s">
        <v>112</v>
      </c>
      <c r="E93" s="175">
        <v>12</v>
      </c>
      <c r="F93" s="205"/>
      <c r="G93" s="206"/>
      <c r="M93" s="141" t="s">
        <v>200</v>
      </c>
      <c r="O93" s="139">
        <v>2</v>
      </c>
    </row>
    <row r="94" spans="1:104" x14ac:dyDescent="0.2">
      <c r="A94" s="171">
        <v>52</v>
      </c>
      <c r="B94" s="172" t="s">
        <v>185</v>
      </c>
      <c r="C94" s="173" t="s">
        <v>186</v>
      </c>
      <c r="D94" s="174" t="s">
        <v>112</v>
      </c>
      <c r="E94" s="175">
        <v>39</v>
      </c>
      <c r="F94" s="205"/>
      <c r="G94" s="206"/>
      <c r="O94" s="139"/>
      <c r="AA94" s="125">
        <v>3</v>
      </c>
      <c r="AB94" s="125">
        <v>1</v>
      </c>
      <c r="AC94" s="125">
        <v>103911002</v>
      </c>
      <c r="AZ94" s="125">
        <v>1</v>
      </c>
      <c r="BA94" s="125">
        <f>IF(AZ94=1,G97,0)</f>
        <v>0</v>
      </c>
      <c r="BB94" s="125">
        <f>IF(AZ94=2,G97,0)</f>
        <v>0</v>
      </c>
      <c r="BC94" s="125">
        <f>IF(AZ94=3,G97,0)</f>
        <v>0</v>
      </c>
      <c r="BD94" s="125">
        <f>IF(AZ94=4,G97,0)</f>
        <v>0</v>
      </c>
      <c r="BE94" s="125">
        <f>IF(AZ94=5,G97,0)</f>
        <v>0</v>
      </c>
      <c r="CA94" s="140">
        <v>3</v>
      </c>
      <c r="CB94" s="140">
        <v>1</v>
      </c>
      <c r="CZ94" s="125">
        <v>0</v>
      </c>
    </row>
    <row r="95" spans="1:104" x14ac:dyDescent="0.2">
      <c r="A95" s="171">
        <v>53</v>
      </c>
      <c r="B95" s="172" t="s">
        <v>187</v>
      </c>
      <c r="C95" s="173" t="s">
        <v>188</v>
      </c>
      <c r="D95" s="174" t="s">
        <v>87</v>
      </c>
      <c r="E95" s="175">
        <v>4.18</v>
      </c>
      <c r="F95" s="205"/>
      <c r="G95" s="206"/>
      <c r="O95" s="139">
        <v>2</v>
      </c>
      <c r="BA95" s="144">
        <f>SUM(BA69:BA94)</f>
        <v>0</v>
      </c>
      <c r="BB95" s="144">
        <f>SUM(BB69:BB94)</f>
        <v>0</v>
      </c>
      <c r="BC95" s="144">
        <f>SUM(BC69:BC94)</f>
        <v>0</v>
      </c>
      <c r="BD95" s="144">
        <f>SUM(BD69:BD94)</f>
        <v>0</v>
      </c>
      <c r="BE95" s="144">
        <f>SUM(BE69:BE94)</f>
        <v>0</v>
      </c>
    </row>
    <row r="96" spans="1:104" x14ac:dyDescent="0.2">
      <c r="A96" s="186"/>
      <c r="B96" s="187"/>
      <c r="C96" s="256" t="s">
        <v>189</v>
      </c>
      <c r="D96" s="257"/>
      <c r="E96" s="188">
        <v>4.18</v>
      </c>
      <c r="F96" s="215"/>
      <c r="G96" s="216"/>
      <c r="M96" s="141" t="s">
        <v>205</v>
      </c>
      <c r="O96" s="139">
        <v>2</v>
      </c>
    </row>
    <row r="97" spans="1:104" x14ac:dyDescent="0.2">
      <c r="A97" s="171">
        <v>54</v>
      </c>
      <c r="B97" s="172" t="s">
        <v>190</v>
      </c>
      <c r="C97" s="173" t="s">
        <v>349</v>
      </c>
      <c r="D97" s="174" t="s">
        <v>87</v>
      </c>
      <c r="E97" s="175">
        <v>20.9</v>
      </c>
      <c r="F97" s="205"/>
      <c r="G97" s="206"/>
      <c r="O97" s="139"/>
      <c r="AA97" s="125">
        <v>1</v>
      </c>
      <c r="AB97" s="125">
        <v>0</v>
      </c>
      <c r="AC97" s="125">
        <v>0</v>
      </c>
      <c r="AZ97" s="125">
        <v>1</v>
      </c>
      <c r="BA97" s="125">
        <f>IF(AZ97=1,G100,0)</f>
        <v>0</v>
      </c>
      <c r="BB97" s="125">
        <f>IF(AZ97=2,G100,0)</f>
        <v>0</v>
      </c>
      <c r="BC97" s="125">
        <f>IF(AZ97=3,G100,0)</f>
        <v>0</v>
      </c>
      <c r="BD97" s="125">
        <f>IF(AZ97=4,G100,0)</f>
        <v>0</v>
      </c>
      <c r="BE97" s="125">
        <f>IF(AZ97=5,G100,0)</f>
        <v>0</v>
      </c>
      <c r="CA97" s="140">
        <v>1</v>
      </c>
      <c r="CB97" s="140">
        <v>0</v>
      </c>
      <c r="CZ97" s="125">
        <v>0</v>
      </c>
    </row>
    <row r="98" spans="1:104" x14ac:dyDescent="0.2">
      <c r="A98" s="176"/>
      <c r="B98" s="177" t="s">
        <v>66</v>
      </c>
      <c r="C98" s="178" t="str">
        <f>CONCATENATE(B72," ",C72)</f>
        <v>13 Keře</v>
      </c>
      <c r="D98" s="179"/>
      <c r="E98" s="180"/>
      <c r="F98" s="207"/>
      <c r="G98" s="208"/>
      <c r="H98" s="138"/>
      <c r="I98" s="138"/>
      <c r="O98" s="139">
        <v>4</v>
      </c>
    </row>
    <row r="99" spans="1:104" x14ac:dyDescent="0.2">
      <c r="A99" s="189" t="s">
        <v>64</v>
      </c>
      <c r="B99" s="190" t="s">
        <v>191</v>
      </c>
      <c r="C99" s="191" t="s">
        <v>324</v>
      </c>
      <c r="D99" s="192"/>
      <c r="E99" s="193"/>
      <c r="F99" s="217"/>
      <c r="G99" s="218"/>
      <c r="O99" s="139">
        <v>1</v>
      </c>
      <c r="AA99" s="125">
        <v>1</v>
      </c>
      <c r="AB99" s="125">
        <v>1</v>
      </c>
      <c r="AC99" s="125">
        <v>1</v>
      </c>
      <c r="AZ99" s="125">
        <v>1</v>
      </c>
      <c r="BA99" s="125">
        <f>IF(AZ99=1,G102,0)</f>
        <v>0</v>
      </c>
      <c r="BB99" s="125">
        <f>IF(AZ99=2,G102,0)</f>
        <v>0</v>
      </c>
      <c r="BC99" s="125">
        <f>IF(AZ99=3,G102,0)</f>
        <v>0</v>
      </c>
      <c r="BD99" s="125">
        <f>IF(AZ99=4,G102,0)</f>
        <v>0</v>
      </c>
      <c r="BE99" s="125">
        <f>IF(AZ99=5,G102,0)</f>
        <v>0</v>
      </c>
      <c r="CA99" s="140">
        <v>1</v>
      </c>
      <c r="CB99" s="140">
        <v>1</v>
      </c>
      <c r="CZ99" s="125">
        <v>0</v>
      </c>
    </row>
    <row r="100" spans="1:104" ht="22.5" x14ac:dyDescent="0.2">
      <c r="A100" s="171">
        <v>55</v>
      </c>
      <c r="B100" s="172" t="s">
        <v>192</v>
      </c>
      <c r="C100" s="173" t="s">
        <v>318</v>
      </c>
      <c r="D100" s="174" t="s">
        <v>71</v>
      </c>
      <c r="E100" s="175">
        <f>E102</f>
        <v>5580</v>
      </c>
      <c r="F100" s="205"/>
      <c r="G100" s="206"/>
      <c r="M100" s="141" t="s">
        <v>208</v>
      </c>
      <c r="O100" s="139">
        <v>2</v>
      </c>
      <c r="AA100" s="125">
        <v>1</v>
      </c>
      <c r="AB100" s="125">
        <v>1</v>
      </c>
      <c r="AC100" s="125">
        <v>1</v>
      </c>
      <c r="AZ100" s="125">
        <v>1</v>
      </c>
      <c r="BA100" s="125">
        <f>IF(AZ100=1,G103,0)</f>
        <v>0</v>
      </c>
      <c r="BB100" s="125">
        <f>IF(AZ100=2,G103,0)</f>
        <v>0</v>
      </c>
      <c r="BC100" s="125">
        <f>IF(AZ100=3,G103,0)</f>
        <v>0</v>
      </c>
      <c r="BD100" s="125">
        <f>IF(AZ100=4,G103,0)</f>
        <v>0</v>
      </c>
      <c r="BE100" s="125">
        <f>IF(AZ100=5,G103,0)</f>
        <v>0</v>
      </c>
      <c r="CA100" s="140">
        <v>1</v>
      </c>
      <c r="CB100" s="140">
        <v>1</v>
      </c>
      <c r="CZ100" s="125">
        <v>0</v>
      </c>
    </row>
    <row r="101" spans="1:104" x14ac:dyDescent="0.2">
      <c r="A101" s="186"/>
      <c r="B101" s="187"/>
      <c r="C101" s="256" t="s">
        <v>325</v>
      </c>
      <c r="D101" s="257"/>
      <c r="E101" s="188">
        <v>5580</v>
      </c>
      <c r="F101" s="215"/>
      <c r="G101" s="216"/>
      <c r="O101" s="139"/>
    </row>
    <row r="102" spans="1:104" ht="22.5" x14ac:dyDescent="0.2">
      <c r="A102" s="171">
        <v>56</v>
      </c>
      <c r="B102" s="172" t="s">
        <v>193</v>
      </c>
      <c r="C102" s="173" t="s">
        <v>194</v>
      </c>
      <c r="D102" s="174" t="s">
        <v>71</v>
      </c>
      <c r="E102" s="175">
        <v>5580</v>
      </c>
      <c r="F102" s="205"/>
      <c r="G102" s="206"/>
      <c r="M102" s="141" t="s">
        <v>212</v>
      </c>
      <c r="O102" s="139">
        <v>2</v>
      </c>
      <c r="AA102" s="125">
        <v>1</v>
      </c>
      <c r="AB102" s="125">
        <v>1</v>
      </c>
      <c r="AC102" s="125">
        <v>1</v>
      </c>
      <c r="AZ102" s="125">
        <v>1</v>
      </c>
      <c r="BA102" s="125">
        <f>IF(AZ102=1,G105,0)</f>
        <v>0</v>
      </c>
      <c r="BB102" s="125">
        <f>IF(AZ102=2,G105,0)</f>
        <v>0</v>
      </c>
      <c r="BC102" s="125">
        <f>IF(AZ102=3,G105,0)</f>
        <v>0</v>
      </c>
      <c r="BD102" s="125">
        <f>IF(AZ102=4,G105,0)</f>
        <v>0</v>
      </c>
      <c r="BE102" s="125">
        <f>IF(AZ102=5,G105,0)</f>
        <v>0</v>
      </c>
      <c r="CA102" s="140">
        <v>1</v>
      </c>
      <c r="CB102" s="140">
        <v>1</v>
      </c>
      <c r="CZ102" s="125">
        <v>0</v>
      </c>
    </row>
    <row r="103" spans="1:104" x14ac:dyDescent="0.2">
      <c r="A103" s="171">
        <v>57</v>
      </c>
      <c r="B103" s="172" t="s">
        <v>195</v>
      </c>
      <c r="C103" s="173" t="s">
        <v>196</v>
      </c>
      <c r="D103" s="174" t="s">
        <v>71</v>
      </c>
      <c r="E103" s="175">
        <v>3348</v>
      </c>
      <c r="F103" s="205"/>
      <c r="G103" s="206"/>
      <c r="H103" s="154"/>
      <c r="I103" s="154"/>
      <c r="J103" s="154"/>
      <c r="O103" s="139">
        <v>2</v>
      </c>
    </row>
    <row r="104" spans="1:104" x14ac:dyDescent="0.2">
      <c r="A104" s="186"/>
      <c r="B104" s="187"/>
      <c r="C104" s="256" t="s">
        <v>197</v>
      </c>
      <c r="D104" s="257"/>
      <c r="E104" s="188">
        <v>3348</v>
      </c>
      <c r="F104" s="215"/>
      <c r="G104" s="216"/>
      <c r="O104" s="139"/>
      <c r="AA104" s="125">
        <v>1</v>
      </c>
      <c r="AB104" s="125">
        <v>1</v>
      </c>
      <c r="AC104" s="125">
        <v>1</v>
      </c>
      <c r="AZ104" s="125">
        <v>1</v>
      </c>
      <c r="BA104" s="125">
        <f>IF(AZ104=1,G107,0)</f>
        <v>0</v>
      </c>
      <c r="BB104" s="125">
        <f>IF(AZ104=2,G107,0)</f>
        <v>0</v>
      </c>
      <c r="BC104" s="125">
        <f>IF(AZ104=3,G107,0)</f>
        <v>0</v>
      </c>
      <c r="BD104" s="125">
        <f>IF(AZ104=4,G107,0)</f>
        <v>0</v>
      </c>
      <c r="BE104" s="125">
        <f>IF(AZ104=5,G107,0)</f>
        <v>0</v>
      </c>
      <c r="CA104" s="140">
        <v>1</v>
      </c>
      <c r="CB104" s="140">
        <v>1</v>
      </c>
      <c r="CZ104" s="125">
        <v>0</v>
      </c>
    </row>
    <row r="105" spans="1:104" x14ac:dyDescent="0.2">
      <c r="A105" s="171">
        <v>58</v>
      </c>
      <c r="B105" s="172" t="s">
        <v>198</v>
      </c>
      <c r="C105" s="173" t="s">
        <v>199</v>
      </c>
      <c r="D105" s="174" t="s">
        <v>71</v>
      </c>
      <c r="E105" s="175">
        <v>2232</v>
      </c>
      <c r="F105" s="205"/>
      <c r="G105" s="206"/>
      <c r="M105" s="141" t="s">
        <v>214</v>
      </c>
      <c r="O105" s="139">
        <v>2</v>
      </c>
      <c r="AA105" s="125">
        <v>3</v>
      </c>
      <c r="AB105" s="125">
        <v>1</v>
      </c>
      <c r="AC105" s="125" t="s">
        <v>203</v>
      </c>
      <c r="AZ105" s="125">
        <v>1</v>
      </c>
      <c r="BA105" s="125">
        <f>IF(AZ105=1,G108,0)</f>
        <v>0</v>
      </c>
      <c r="BB105" s="125">
        <f>IF(AZ105=2,G108,0)</f>
        <v>0</v>
      </c>
      <c r="BC105" s="125">
        <f>IF(AZ105=3,G108,0)</f>
        <v>0</v>
      </c>
      <c r="BD105" s="125">
        <f>IF(AZ105=4,G108,0)</f>
        <v>0</v>
      </c>
      <c r="BE105" s="125">
        <f>IF(AZ105=5,G108,0)</f>
        <v>0</v>
      </c>
      <c r="CA105" s="140">
        <v>3</v>
      </c>
      <c r="CB105" s="140">
        <v>1</v>
      </c>
      <c r="CZ105" s="125">
        <v>1E-3</v>
      </c>
    </row>
    <row r="106" spans="1:104" x14ac:dyDescent="0.2">
      <c r="A106" s="186"/>
      <c r="B106" s="187"/>
      <c r="C106" s="256" t="s">
        <v>200</v>
      </c>
      <c r="D106" s="257"/>
      <c r="E106" s="188">
        <v>2232</v>
      </c>
      <c r="F106" s="215"/>
      <c r="G106" s="216"/>
      <c r="O106" s="139"/>
    </row>
    <row r="107" spans="1:104" x14ac:dyDescent="0.2">
      <c r="A107" s="171">
        <v>59</v>
      </c>
      <c r="B107" s="172" t="s">
        <v>201</v>
      </c>
      <c r="C107" s="173" t="s">
        <v>202</v>
      </c>
      <c r="D107" s="174" t="s">
        <v>71</v>
      </c>
      <c r="E107" s="175">
        <v>5580</v>
      </c>
      <c r="F107" s="205"/>
      <c r="G107" s="206"/>
      <c r="O107" s="139">
        <v>2</v>
      </c>
      <c r="BA107" s="144">
        <f>SUM(BA96:BA106)</f>
        <v>0</v>
      </c>
      <c r="BB107" s="144">
        <f>SUM(BB96:BB106)</f>
        <v>0</v>
      </c>
      <c r="BC107" s="144">
        <f>SUM(BC96:BC106)</f>
        <v>0</v>
      </c>
      <c r="BD107" s="144">
        <f>SUM(BD96:BD106)</f>
        <v>0</v>
      </c>
      <c r="BE107" s="144">
        <f>SUM(BE96:BE106)</f>
        <v>0</v>
      </c>
    </row>
    <row r="108" spans="1:104" x14ac:dyDescent="0.2">
      <c r="A108" s="171">
        <v>60</v>
      </c>
      <c r="B108" s="172" t="s">
        <v>203</v>
      </c>
      <c r="C108" s="173" t="s">
        <v>204</v>
      </c>
      <c r="D108" s="174" t="s">
        <v>137</v>
      </c>
      <c r="E108" s="175">
        <v>167.4</v>
      </c>
      <c r="F108" s="205"/>
      <c r="G108" s="206"/>
      <c r="K108" s="156"/>
      <c r="L108" s="156"/>
      <c r="M108" s="156"/>
      <c r="O108" s="139">
        <v>2</v>
      </c>
    </row>
    <row r="109" spans="1:104" x14ac:dyDescent="0.2">
      <c r="A109" s="186"/>
      <c r="B109" s="187"/>
      <c r="C109" s="256" t="s">
        <v>351</v>
      </c>
      <c r="D109" s="257"/>
      <c r="E109" s="188">
        <v>167.4</v>
      </c>
      <c r="F109" s="215"/>
      <c r="G109" s="216"/>
      <c r="K109" s="156"/>
      <c r="L109" s="156"/>
      <c r="M109" s="156"/>
      <c r="O109" s="139"/>
      <c r="AA109" s="125">
        <v>1</v>
      </c>
      <c r="AB109" s="125">
        <v>1</v>
      </c>
      <c r="AC109" s="125">
        <v>1</v>
      </c>
      <c r="AZ109" s="125">
        <v>1</v>
      </c>
      <c r="BA109" s="125">
        <f>IF(AZ109=1,G113,0)</f>
        <v>0</v>
      </c>
      <c r="BB109" s="125">
        <f>IF(AZ109=2,G113,0)</f>
        <v>0</v>
      </c>
      <c r="BC109" s="125">
        <f>IF(AZ109=3,G113,0)</f>
        <v>0</v>
      </c>
      <c r="BD109" s="125">
        <f>IF(AZ109=4,G113,0)</f>
        <v>0</v>
      </c>
      <c r="BE109" s="125">
        <f>IF(AZ109=5,G113,0)</f>
        <v>0</v>
      </c>
      <c r="CA109" s="140">
        <v>1</v>
      </c>
      <c r="CB109" s="140">
        <v>1</v>
      </c>
      <c r="CZ109" s="125">
        <v>0</v>
      </c>
    </row>
    <row r="110" spans="1:104" ht="22.5" x14ac:dyDescent="0.2">
      <c r="A110" s="229">
        <v>61</v>
      </c>
      <c r="B110" s="172" t="s">
        <v>364</v>
      </c>
      <c r="C110" s="230" t="s">
        <v>362</v>
      </c>
      <c r="D110" s="174" t="s">
        <v>71</v>
      </c>
      <c r="E110" s="231">
        <v>5580</v>
      </c>
      <c r="F110" s="232"/>
      <c r="G110" s="233"/>
      <c r="K110" s="156"/>
      <c r="L110" s="156"/>
      <c r="M110" s="156"/>
      <c r="O110" s="139"/>
      <c r="CA110" s="140"/>
      <c r="CB110" s="140"/>
    </row>
    <row r="111" spans="1:104" x14ac:dyDescent="0.2">
      <c r="A111" s="176"/>
      <c r="B111" s="177" t="s">
        <v>66</v>
      </c>
      <c r="C111" s="178" t="str">
        <f>CONCATENATE(B99," ",C99)</f>
        <v>14 Trávník pobytový - nízký</v>
      </c>
      <c r="D111" s="179"/>
      <c r="E111" s="180"/>
      <c r="F111" s="207"/>
      <c r="G111" s="208"/>
      <c r="H111" s="138"/>
      <c r="I111" s="138"/>
      <c r="K111" s="156"/>
      <c r="L111" s="156"/>
      <c r="M111" s="156"/>
      <c r="O111" s="139">
        <v>4</v>
      </c>
    </row>
    <row r="112" spans="1:104" s="156" customFormat="1" x14ac:dyDescent="0.2">
      <c r="A112" s="189" t="s">
        <v>64</v>
      </c>
      <c r="B112" s="190" t="s">
        <v>206</v>
      </c>
      <c r="C112" s="191" t="s">
        <v>322</v>
      </c>
      <c r="D112" s="192"/>
      <c r="E112" s="193"/>
      <c r="F112" s="217"/>
      <c r="G112" s="218"/>
      <c r="O112" s="160">
        <v>1</v>
      </c>
      <c r="AA112" s="156">
        <v>1</v>
      </c>
      <c r="AB112" s="156">
        <v>1</v>
      </c>
      <c r="AC112" s="156">
        <v>1</v>
      </c>
      <c r="AZ112" s="156">
        <v>1</v>
      </c>
      <c r="BA112" s="156">
        <f>IF(AZ112=1,G115,0)</f>
        <v>0</v>
      </c>
      <c r="BB112" s="156">
        <f>IF(AZ112=2,G115,0)</f>
        <v>0</v>
      </c>
      <c r="BC112" s="156">
        <f>IF(AZ112=3,G115,0)</f>
        <v>0</v>
      </c>
      <c r="BD112" s="156">
        <f>IF(AZ112=4,G115,0)</f>
        <v>0</v>
      </c>
      <c r="BE112" s="156">
        <f>IF(AZ112=5,G115,0)</f>
        <v>0</v>
      </c>
      <c r="CA112" s="161">
        <v>1</v>
      </c>
      <c r="CB112" s="161">
        <v>1</v>
      </c>
      <c r="CZ112" s="156">
        <v>0</v>
      </c>
    </row>
    <row r="113" spans="1:104" s="156" customFormat="1" x14ac:dyDescent="0.2">
      <c r="A113" s="171">
        <v>62</v>
      </c>
      <c r="B113" s="172" t="s">
        <v>207</v>
      </c>
      <c r="C113" s="173" t="s">
        <v>319</v>
      </c>
      <c r="D113" s="174" t="s">
        <v>71</v>
      </c>
      <c r="E113" s="175">
        <f>E115</f>
        <v>4739</v>
      </c>
      <c r="F113" s="205"/>
      <c r="G113" s="206"/>
      <c r="O113" s="160">
        <v>2</v>
      </c>
      <c r="AA113" s="156">
        <v>1</v>
      </c>
      <c r="AB113" s="156">
        <v>1</v>
      </c>
      <c r="AC113" s="156">
        <v>1</v>
      </c>
      <c r="AZ113" s="156">
        <v>1</v>
      </c>
      <c r="BA113" s="156">
        <f>IF(AZ113=1,G116,0)</f>
        <v>0</v>
      </c>
      <c r="BB113" s="156">
        <f>IF(AZ113=2,G116,0)</f>
        <v>0</v>
      </c>
      <c r="BC113" s="156">
        <f>IF(AZ113=3,G116,0)</f>
        <v>0</v>
      </c>
      <c r="BD113" s="156">
        <f>IF(AZ113=4,G116,0)</f>
        <v>0</v>
      </c>
      <c r="BE113" s="156">
        <f>IF(AZ113=5,G116,0)</f>
        <v>0</v>
      </c>
      <c r="CA113" s="161">
        <v>1</v>
      </c>
      <c r="CB113" s="161">
        <v>1</v>
      </c>
      <c r="CZ113" s="156">
        <v>0</v>
      </c>
    </row>
    <row r="114" spans="1:104" s="156" customFormat="1" x14ac:dyDescent="0.2">
      <c r="A114" s="186"/>
      <c r="B114" s="187"/>
      <c r="C114" s="256" t="s">
        <v>352</v>
      </c>
      <c r="D114" s="257"/>
      <c r="E114" s="188">
        <v>4739</v>
      </c>
      <c r="F114" s="215"/>
      <c r="G114" s="216"/>
      <c r="M114" s="163" t="s">
        <v>225</v>
      </c>
      <c r="O114" s="160">
        <v>2</v>
      </c>
    </row>
    <row r="115" spans="1:104" s="156" customFormat="1" x14ac:dyDescent="0.2">
      <c r="A115" s="171">
        <v>63</v>
      </c>
      <c r="B115" s="172" t="s">
        <v>209</v>
      </c>
      <c r="C115" s="173" t="s">
        <v>210</v>
      </c>
      <c r="D115" s="174" t="s">
        <v>71</v>
      </c>
      <c r="E115" s="175">
        <v>4739</v>
      </c>
      <c r="F115" s="205"/>
      <c r="G115" s="206"/>
      <c r="H115" s="162"/>
      <c r="I115" s="162"/>
      <c r="O115" s="160">
        <v>4</v>
      </c>
      <c r="AA115" s="156">
        <v>1</v>
      </c>
      <c r="AB115" s="156">
        <v>1</v>
      </c>
      <c r="AC115" s="156">
        <v>1</v>
      </c>
      <c r="AZ115" s="156">
        <v>1</v>
      </c>
      <c r="BA115" s="156">
        <f>IF(AZ115=1,G118,0)</f>
        <v>0</v>
      </c>
      <c r="BB115" s="156">
        <f>IF(AZ115=2,G118,0)</f>
        <v>0</v>
      </c>
      <c r="BC115" s="156">
        <f>IF(AZ115=3,G118,0)</f>
        <v>0</v>
      </c>
      <c r="BD115" s="156">
        <f>IF(AZ115=4,G118,0)</f>
        <v>0</v>
      </c>
      <c r="BE115" s="156">
        <f>IF(AZ115=5,G118,0)</f>
        <v>0</v>
      </c>
      <c r="CA115" s="161">
        <v>1</v>
      </c>
      <c r="CB115" s="161">
        <v>1</v>
      </c>
      <c r="CZ115" s="156">
        <v>0</v>
      </c>
    </row>
    <row r="116" spans="1:104" s="156" customFormat="1" ht="15" customHeight="1" x14ac:dyDescent="0.2">
      <c r="A116" s="171">
        <v>64</v>
      </c>
      <c r="B116" s="172" t="s">
        <v>195</v>
      </c>
      <c r="C116" s="173" t="s">
        <v>196</v>
      </c>
      <c r="D116" s="174" t="s">
        <v>71</v>
      </c>
      <c r="E116" s="175">
        <v>2843.4</v>
      </c>
      <c r="F116" s="205"/>
      <c r="G116" s="206"/>
      <c r="M116" s="163" t="s">
        <v>229</v>
      </c>
      <c r="O116" s="160">
        <v>1</v>
      </c>
    </row>
    <row r="117" spans="1:104" s="156" customFormat="1" x14ac:dyDescent="0.2">
      <c r="A117" s="186"/>
      <c r="B117" s="187"/>
      <c r="C117" s="256" t="s">
        <v>211</v>
      </c>
      <c r="D117" s="257"/>
      <c r="E117" s="188">
        <v>2843.4</v>
      </c>
      <c r="F117" s="215"/>
      <c r="G117" s="216"/>
      <c r="O117" s="160">
        <v>2</v>
      </c>
      <c r="AA117" s="156">
        <v>1</v>
      </c>
      <c r="AB117" s="156">
        <v>1</v>
      </c>
      <c r="AC117" s="156">
        <v>1</v>
      </c>
      <c r="AZ117" s="156">
        <v>1</v>
      </c>
      <c r="BA117" s="156">
        <f>IF(AZ117=1,G120,0)</f>
        <v>0</v>
      </c>
      <c r="BB117" s="156">
        <f>IF(AZ117=2,G120,0)</f>
        <v>0</v>
      </c>
      <c r="BC117" s="156">
        <f>IF(AZ117=3,G120,0)</f>
        <v>0</v>
      </c>
      <c r="BD117" s="156">
        <f>IF(AZ117=4,G120,0)</f>
        <v>0</v>
      </c>
      <c r="BE117" s="156">
        <f>IF(AZ117=5,G120,0)</f>
        <v>0</v>
      </c>
      <c r="CA117" s="161">
        <v>1</v>
      </c>
      <c r="CB117" s="161">
        <v>1</v>
      </c>
      <c r="CZ117" s="156">
        <v>0</v>
      </c>
    </row>
    <row r="118" spans="1:104" s="156" customFormat="1" x14ac:dyDescent="0.2">
      <c r="A118" s="171">
        <v>65</v>
      </c>
      <c r="B118" s="172" t="s">
        <v>198</v>
      </c>
      <c r="C118" s="173" t="s">
        <v>199</v>
      </c>
      <c r="D118" s="174" t="s">
        <v>71</v>
      </c>
      <c r="E118" s="175">
        <v>1895.6</v>
      </c>
      <c r="F118" s="205"/>
      <c r="G118" s="206"/>
      <c r="O118" s="160"/>
      <c r="AA118" s="156">
        <v>3</v>
      </c>
      <c r="AB118" s="156">
        <v>1</v>
      </c>
      <c r="AC118" s="156">
        <v>5724712</v>
      </c>
      <c r="AZ118" s="156">
        <v>1</v>
      </c>
      <c r="BA118" s="156">
        <f>IF(AZ118=1,G121,0)</f>
        <v>0</v>
      </c>
      <c r="BB118" s="156">
        <f>IF(AZ118=2,G121,0)</f>
        <v>0</v>
      </c>
      <c r="BC118" s="156">
        <f>IF(AZ118=3,G121,0)</f>
        <v>0</v>
      </c>
      <c r="BD118" s="156">
        <f>IF(AZ118=4,G121,0)</f>
        <v>0</v>
      </c>
      <c r="BE118" s="156">
        <f>IF(AZ118=5,G121,0)</f>
        <v>0</v>
      </c>
      <c r="CA118" s="161">
        <v>3</v>
      </c>
      <c r="CB118" s="161">
        <v>1</v>
      </c>
      <c r="CZ118" s="156">
        <v>1E-3</v>
      </c>
    </row>
    <row r="119" spans="1:104" s="156" customFormat="1" x14ac:dyDescent="0.2">
      <c r="A119" s="186"/>
      <c r="B119" s="187"/>
      <c r="C119" s="256" t="s">
        <v>212</v>
      </c>
      <c r="D119" s="257"/>
      <c r="E119" s="188">
        <v>1895.6</v>
      </c>
      <c r="F119" s="215"/>
      <c r="G119" s="216"/>
      <c r="O119" s="160">
        <v>2</v>
      </c>
    </row>
    <row r="120" spans="1:104" s="156" customFormat="1" x14ac:dyDescent="0.2">
      <c r="A120" s="171">
        <v>66</v>
      </c>
      <c r="B120" s="172" t="s">
        <v>201</v>
      </c>
      <c r="C120" s="173" t="s">
        <v>202</v>
      </c>
      <c r="D120" s="174" t="s">
        <v>71</v>
      </c>
      <c r="E120" s="175">
        <v>4739</v>
      </c>
      <c r="F120" s="205"/>
      <c r="G120" s="206"/>
      <c r="K120" s="125"/>
      <c r="L120" s="125"/>
      <c r="M120" s="141" t="s">
        <v>234</v>
      </c>
      <c r="O120" s="160"/>
      <c r="BA120" s="164">
        <f>SUM(BA108:BA119)</f>
        <v>0</v>
      </c>
      <c r="BB120" s="164">
        <f>SUM(BB108:BB119)</f>
        <v>0</v>
      </c>
      <c r="BC120" s="164">
        <f>SUM(BC108:BC119)</f>
        <v>0</v>
      </c>
      <c r="BD120" s="164">
        <f>SUM(BD108:BD119)</f>
        <v>0</v>
      </c>
      <c r="BE120" s="164">
        <f>SUM(BE108:BE119)</f>
        <v>0</v>
      </c>
    </row>
    <row r="121" spans="1:104" s="156" customFormat="1" x14ac:dyDescent="0.2">
      <c r="A121" s="171">
        <v>67</v>
      </c>
      <c r="B121" s="172" t="s">
        <v>213</v>
      </c>
      <c r="C121" s="173" t="s">
        <v>323</v>
      </c>
      <c r="D121" s="174" t="s">
        <v>137</v>
      </c>
      <c r="E121" s="175">
        <v>47.39</v>
      </c>
      <c r="F121" s="205"/>
      <c r="G121" s="206"/>
      <c r="H121" s="162"/>
      <c r="I121" s="162"/>
      <c r="K121" s="125"/>
      <c r="L121" s="125"/>
      <c r="M121" s="125"/>
      <c r="O121" s="160">
        <v>4</v>
      </c>
    </row>
    <row r="122" spans="1:104" s="156" customFormat="1" x14ac:dyDescent="0.2">
      <c r="A122" s="186"/>
      <c r="B122" s="187"/>
      <c r="C122" s="256" t="s">
        <v>353</v>
      </c>
      <c r="D122" s="257"/>
      <c r="E122" s="188">
        <v>47.39</v>
      </c>
      <c r="F122" s="215"/>
      <c r="G122" s="216"/>
      <c r="K122" s="125"/>
      <c r="L122" s="125"/>
      <c r="M122" s="141" t="s">
        <v>237</v>
      </c>
      <c r="O122" s="160">
        <v>1</v>
      </c>
      <c r="AA122" s="156">
        <v>1</v>
      </c>
      <c r="AB122" s="156">
        <v>1</v>
      </c>
      <c r="AC122" s="156">
        <v>1</v>
      </c>
      <c r="AZ122" s="156">
        <v>1</v>
      </c>
      <c r="BA122" s="156">
        <f>IF(AZ122=1,G126,0)</f>
        <v>0</v>
      </c>
      <c r="BB122" s="156">
        <f>IF(AZ122=2,G126,0)</f>
        <v>0</v>
      </c>
      <c r="BC122" s="156">
        <f>IF(AZ122=3,G126,0)</f>
        <v>0</v>
      </c>
      <c r="BD122" s="156">
        <f>IF(AZ122=4,G126,0)</f>
        <v>0</v>
      </c>
      <c r="BE122" s="156">
        <f>IF(AZ122=5,G126,0)</f>
        <v>0</v>
      </c>
      <c r="CA122" s="161">
        <v>1</v>
      </c>
      <c r="CB122" s="161">
        <v>1</v>
      </c>
      <c r="CZ122" s="156">
        <v>0</v>
      </c>
    </row>
    <row r="123" spans="1:104" s="156" customFormat="1" ht="22.5" x14ac:dyDescent="0.2">
      <c r="A123" s="234">
        <v>68</v>
      </c>
      <c r="B123" s="172" t="s">
        <v>363</v>
      </c>
      <c r="C123" s="230" t="s">
        <v>362</v>
      </c>
      <c r="D123" s="174" t="s">
        <v>71</v>
      </c>
      <c r="E123" s="231">
        <v>4739</v>
      </c>
      <c r="F123" s="232"/>
      <c r="G123" s="233"/>
      <c r="K123" s="125"/>
      <c r="L123" s="125"/>
      <c r="M123" s="141"/>
      <c r="O123" s="160"/>
      <c r="CA123" s="161"/>
      <c r="CB123" s="161"/>
    </row>
    <row r="124" spans="1:104" x14ac:dyDescent="0.2">
      <c r="A124" s="176"/>
      <c r="B124" s="177" t="s">
        <v>66</v>
      </c>
      <c r="C124" s="178" t="str">
        <f>CONCATENATE(B112," ",C112)</f>
        <v>15 Bylinný trávník - krajinný</v>
      </c>
      <c r="D124" s="179"/>
      <c r="E124" s="180"/>
      <c r="F124" s="207"/>
      <c r="G124" s="208"/>
      <c r="M124" s="141" t="s">
        <v>238</v>
      </c>
      <c r="O124" s="139">
        <v>2</v>
      </c>
      <c r="AA124" s="125">
        <v>3</v>
      </c>
      <c r="AB124" s="125">
        <v>1</v>
      </c>
      <c r="AC124" s="125">
        <v>26522622</v>
      </c>
      <c r="AZ124" s="125">
        <v>1</v>
      </c>
      <c r="BA124" s="125">
        <f>IF(AZ124=1,G127,0)</f>
        <v>0</v>
      </c>
      <c r="BB124" s="125">
        <f>IF(AZ124=2,G127,0)</f>
        <v>0</v>
      </c>
      <c r="BC124" s="125">
        <f>IF(AZ124=3,G127,0)</f>
        <v>0</v>
      </c>
      <c r="BD124" s="125">
        <f>IF(AZ124=4,G127,0)</f>
        <v>0</v>
      </c>
      <c r="BE124" s="125">
        <f>IF(AZ124=5,G127,0)</f>
        <v>0</v>
      </c>
      <c r="CA124" s="140">
        <v>3</v>
      </c>
      <c r="CB124" s="140">
        <v>1</v>
      </c>
      <c r="CZ124" s="125">
        <v>5.0000000000000001E-4</v>
      </c>
    </row>
    <row r="125" spans="1:104" x14ac:dyDescent="0.2">
      <c r="A125" s="189" t="s">
        <v>64</v>
      </c>
      <c r="B125" s="190" t="s">
        <v>215</v>
      </c>
      <c r="C125" s="191" t="s">
        <v>216</v>
      </c>
      <c r="D125" s="192"/>
      <c r="E125" s="193"/>
      <c r="F125" s="217"/>
      <c r="G125" s="218"/>
      <c r="O125" s="139"/>
      <c r="BA125" s="144">
        <f>SUM(BA121:BA124)</f>
        <v>0</v>
      </c>
      <c r="BB125" s="144">
        <f>SUM(BB121:BB124)</f>
        <v>0</v>
      </c>
      <c r="BC125" s="144">
        <f>SUM(BC121:BC124)</f>
        <v>0</v>
      </c>
      <c r="BD125" s="144">
        <f>SUM(BD121:BD124)</f>
        <v>0</v>
      </c>
      <c r="BE125" s="144">
        <f>SUM(BE121:BE124)</f>
        <v>0</v>
      </c>
    </row>
    <row r="126" spans="1:104" x14ac:dyDescent="0.2">
      <c r="A126" s="171">
        <v>69</v>
      </c>
      <c r="B126" s="172" t="s">
        <v>217</v>
      </c>
      <c r="C126" s="173" t="s">
        <v>218</v>
      </c>
      <c r="D126" s="174" t="s">
        <v>112</v>
      </c>
      <c r="E126" s="175">
        <v>2520</v>
      </c>
      <c r="F126" s="205"/>
      <c r="G126" s="206"/>
      <c r="M126" s="141" t="s">
        <v>81</v>
      </c>
      <c r="O126" s="139">
        <v>2</v>
      </c>
    </row>
    <row r="127" spans="1:104" x14ac:dyDescent="0.2">
      <c r="A127" s="171">
        <v>70</v>
      </c>
      <c r="B127" s="172" t="s">
        <v>219</v>
      </c>
      <c r="C127" s="173" t="s">
        <v>220</v>
      </c>
      <c r="D127" s="174" t="s">
        <v>112</v>
      </c>
      <c r="E127" s="175">
        <v>2520</v>
      </c>
      <c r="F127" s="205"/>
      <c r="G127" s="206"/>
      <c r="M127" s="141" t="s">
        <v>241</v>
      </c>
      <c r="O127" s="139"/>
      <c r="AA127" s="125">
        <v>1</v>
      </c>
      <c r="AB127" s="125">
        <v>1</v>
      </c>
      <c r="AC127" s="125">
        <v>1</v>
      </c>
      <c r="AZ127" s="125">
        <v>1</v>
      </c>
      <c r="BA127" s="125">
        <f>IF(AZ127=1,G130,0)</f>
        <v>0</v>
      </c>
      <c r="BB127" s="125">
        <f>IF(AZ127=2,G130,0)</f>
        <v>0</v>
      </c>
      <c r="BC127" s="125">
        <f>IF(AZ127=3,G130,0)</f>
        <v>0</v>
      </c>
      <c r="BD127" s="125">
        <f>IF(AZ127=4,G130,0)</f>
        <v>0</v>
      </c>
      <c r="BE127" s="125">
        <f>IF(AZ127=5,G130,0)</f>
        <v>0</v>
      </c>
      <c r="CA127" s="140">
        <v>1</v>
      </c>
      <c r="CB127" s="140">
        <v>1</v>
      </c>
      <c r="CZ127" s="125">
        <v>2.5249999999999999</v>
      </c>
    </row>
    <row r="128" spans="1:104" x14ac:dyDescent="0.2">
      <c r="A128" s="176"/>
      <c r="B128" s="177" t="s">
        <v>66</v>
      </c>
      <c r="C128" s="178" t="str">
        <f>CONCATENATE(B125," ",C125)</f>
        <v>16 Výsadba cibulovin</v>
      </c>
      <c r="D128" s="179"/>
      <c r="E128" s="180"/>
      <c r="F128" s="207"/>
      <c r="G128" s="208"/>
      <c r="M128" s="141" t="s">
        <v>238</v>
      </c>
      <c r="O128" s="139"/>
    </row>
    <row r="129" spans="1:104" x14ac:dyDescent="0.2">
      <c r="A129" s="189" t="s">
        <v>64</v>
      </c>
      <c r="B129" s="190" t="s">
        <v>221</v>
      </c>
      <c r="C129" s="191" t="s">
        <v>222</v>
      </c>
      <c r="D129" s="192"/>
      <c r="E129" s="193"/>
      <c r="F129" s="217"/>
      <c r="G129" s="218"/>
      <c r="O129" s="139">
        <v>2</v>
      </c>
      <c r="AA129" s="125">
        <v>1</v>
      </c>
      <c r="AB129" s="125">
        <v>1</v>
      </c>
      <c r="AC129" s="125">
        <v>1</v>
      </c>
      <c r="AZ129" s="125">
        <v>1</v>
      </c>
      <c r="BA129" s="125">
        <f>IF(AZ129=1,G132,0)</f>
        <v>0</v>
      </c>
      <c r="BB129" s="125">
        <f>IF(AZ129=2,G132,0)</f>
        <v>0</v>
      </c>
      <c r="BC129" s="125">
        <f>IF(AZ129=3,G132,0)</f>
        <v>0</v>
      </c>
      <c r="BD129" s="125">
        <f>IF(AZ129=4,G132,0)</f>
        <v>0</v>
      </c>
      <c r="BE129" s="125">
        <f>IF(AZ129=5,G132,0)</f>
        <v>0</v>
      </c>
      <c r="CA129" s="140">
        <v>1</v>
      </c>
      <c r="CB129" s="140">
        <v>1</v>
      </c>
      <c r="CZ129" s="125">
        <v>1.0570200000000001</v>
      </c>
    </row>
    <row r="130" spans="1:104" x14ac:dyDescent="0.2">
      <c r="A130" s="171">
        <v>71</v>
      </c>
      <c r="B130" s="172" t="s">
        <v>223</v>
      </c>
      <c r="C130" s="173" t="s">
        <v>224</v>
      </c>
      <c r="D130" s="174" t="s">
        <v>87</v>
      </c>
      <c r="E130" s="175">
        <v>7.95</v>
      </c>
      <c r="F130" s="205"/>
      <c r="G130" s="206"/>
      <c r="M130" s="141" t="s">
        <v>244</v>
      </c>
      <c r="O130" s="139"/>
    </row>
    <row r="131" spans="1:104" x14ac:dyDescent="0.2">
      <c r="A131" s="186"/>
      <c r="B131" s="187"/>
      <c r="C131" s="256" t="s">
        <v>354</v>
      </c>
      <c r="D131" s="257"/>
      <c r="E131" s="188">
        <v>7.95</v>
      </c>
      <c r="F131" s="215"/>
      <c r="G131" s="216"/>
      <c r="M131" s="141" t="s">
        <v>245</v>
      </c>
      <c r="O131" s="139"/>
      <c r="BA131" s="144">
        <f>SUM(BA126:BA130)</f>
        <v>0</v>
      </c>
      <c r="BB131" s="144">
        <f>SUM(BB126:BB130)</f>
        <v>0</v>
      </c>
      <c r="BC131" s="144">
        <f>SUM(BC126:BC130)</f>
        <v>0</v>
      </c>
      <c r="BD131" s="144">
        <f>SUM(BD126:BD130)</f>
        <v>0</v>
      </c>
      <c r="BE131" s="144">
        <f>SUM(BE126:BE130)</f>
        <v>0</v>
      </c>
    </row>
    <row r="132" spans="1:104" ht="22.5" x14ac:dyDescent="0.2">
      <c r="A132" s="171">
        <v>72</v>
      </c>
      <c r="B132" s="172" t="s">
        <v>226</v>
      </c>
      <c r="C132" s="173" t="s">
        <v>227</v>
      </c>
      <c r="D132" s="174" t="s">
        <v>228</v>
      </c>
      <c r="E132" s="175">
        <v>0.21</v>
      </c>
      <c r="F132" s="205"/>
      <c r="G132" s="206"/>
      <c r="O132" s="139"/>
    </row>
    <row r="133" spans="1:104" x14ac:dyDescent="0.2">
      <c r="A133" s="186"/>
      <c r="B133" s="187"/>
      <c r="C133" s="256" t="s">
        <v>320</v>
      </c>
      <c r="D133" s="257"/>
      <c r="E133" s="188">
        <v>0.21</v>
      </c>
      <c r="F133" s="215"/>
      <c r="G133" s="216"/>
      <c r="M133" s="141" t="s">
        <v>248</v>
      </c>
      <c r="O133" s="139">
        <v>2</v>
      </c>
      <c r="AA133" s="125">
        <v>1</v>
      </c>
      <c r="AB133" s="125">
        <v>1</v>
      </c>
      <c r="AC133" s="125">
        <v>1</v>
      </c>
      <c r="AZ133" s="125">
        <v>1</v>
      </c>
      <c r="BA133" s="125">
        <f>IF(AZ133=1,G136,0)</f>
        <v>0</v>
      </c>
      <c r="BB133" s="125">
        <f>IF(AZ133=2,G136,0)</f>
        <v>0</v>
      </c>
      <c r="BC133" s="125">
        <f>IF(AZ133=3,G136,0)</f>
        <v>0</v>
      </c>
      <c r="BD133" s="125">
        <f>IF(AZ133=4,G136,0)</f>
        <v>0</v>
      </c>
      <c r="BE133" s="125">
        <f>IF(AZ133=5,G136,0)</f>
        <v>0</v>
      </c>
      <c r="CA133" s="140">
        <v>1</v>
      </c>
      <c r="CB133" s="140">
        <v>1</v>
      </c>
      <c r="CZ133" s="125">
        <v>1.8480000000000001</v>
      </c>
    </row>
    <row r="134" spans="1:104" x14ac:dyDescent="0.2">
      <c r="A134" s="176"/>
      <c r="B134" s="177" t="s">
        <v>66</v>
      </c>
      <c r="C134" s="178" t="str">
        <f>CONCATENATE(B129," ",C129)</f>
        <v>2 Betonové plochy</v>
      </c>
      <c r="D134" s="179"/>
      <c r="E134" s="180"/>
      <c r="F134" s="207"/>
      <c r="G134" s="208"/>
      <c r="O134" s="139"/>
    </row>
    <row r="135" spans="1:104" ht="22.5" x14ac:dyDescent="0.2">
      <c r="A135" s="184" t="s">
        <v>64</v>
      </c>
      <c r="B135" s="185" t="s">
        <v>230</v>
      </c>
      <c r="C135" s="168" t="s">
        <v>231</v>
      </c>
      <c r="D135" s="169"/>
      <c r="E135" s="170"/>
      <c r="F135" s="211"/>
      <c r="G135" s="212"/>
      <c r="M135" s="141" t="s">
        <v>251</v>
      </c>
      <c r="O135" s="139"/>
      <c r="AA135" s="125">
        <v>1</v>
      </c>
      <c r="AB135" s="125">
        <v>0</v>
      </c>
      <c r="AC135" s="125">
        <v>0</v>
      </c>
      <c r="AZ135" s="125">
        <v>1</v>
      </c>
      <c r="BA135" s="125">
        <f>IF(AZ135=1,G138,0)</f>
        <v>0</v>
      </c>
      <c r="BB135" s="125">
        <f>IF(AZ135=2,G138,0)</f>
        <v>0</v>
      </c>
      <c r="BC135" s="125">
        <f>IF(AZ135=3,G138,0)</f>
        <v>0</v>
      </c>
      <c r="BD135" s="125">
        <f>IF(AZ135=4,G138,0)</f>
        <v>0</v>
      </c>
      <c r="BE135" s="125">
        <f>IF(AZ135=5,G138,0)</f>
        <v>0</v>
      </c>
      <c r="CA135" s="140">
        <v>1</v>
      </c>
      <c r="CB135" s="140">
        <v>0</v>
      </c>
      <c r="CZ135" s="125">
        <v>0</v>
      </c>
    </row>
    <row r="136" spans="1:104" ht="22.5" x14ac:dyDescent="0.2">
      <c r="A136" s="171">
        <v>73</v>
      </c>
      <c r="B136" s="172" t="s">
        <v>232</v>
      </c>
      <c r="C136" s="173" t="s">
        <v>233</v>
      </c>
      <c r="D136" s="174" t="s">
        <v>87</v>
      </c>
      <c r="E136" s="175">
        <v>6.75</v>
      </c>
      <c r="F136" s="205"/>
      <c r="G136" s="206"/>
      <c r="M136" s="141" t="s">
        <v>252</v>
      </c>
      <c r="O136" s="139">
        <v>2</v>
      </c>
    </row>
    <row r="137" spans="1:104" ht="25.5" customHeight="1" x14ac:dyDescent="0.2">
      <c r="A137" s="186"/>
      <c r="B137" s="187"/>
      <c r="C137" s="197" t="s">
        <v>355</v>
      </c>
      <c r="D137" s="198"/>
      <c r="E137" s="188">
        <v>6.75</v>
      </c>
      <c r="F137" s="215"/>
      <c r="G137" s="216"/>
      <c r="M137" s="141" t="s">
        <v>253</v>
      </c>
      <c r="O137" s="139"/>
    </row>
    <row r="138" spans="1:104" ht="22.5" x14ac:dyDescent="0.2">
      <c r="A138" s="171">
        <v>74</v>
      </c>
      <c r="B138" s="172" t="s">
        <v>235</v>
      </c>
      <c r="C138" s="173" t="s">
        <v>236</v>
      </c>
      <c r="D138" s="174" t="s">
        <v>71</v>
      </c>
      <c r="E138" s="175">
        <v>1233.33</v>
      </c>
      <c r="F138" s="205"/>
      <c r="G138" s="206"/>
      <c r="M138" s="141" t="s">
        <v>254</v>
      </c>
      <c r="O138" s="139">
        <v>2</v>
      </c>
      <c r="AA138" s="125">
        <v>1</v>
      </c>
      <c r="AB138" s="125">
        <v>1</v>
      </c>
      <c r="AC138" s="125">
        <v>1</v>
      </c>
      <c r="AZ138" s="125">
        <v>1</v>
      </c>
      <c r="BA138" s="125">
        <f>IF(AZ138=1,G141,0)</f>
        <v>0</v>
      </c>
      <c r="BB138" s="125">
        <f>IF(AZ138=2,G141,0)</f>
        <v>0</v>
      </c>
      <c r="BC138" s="125">
        <f>IF(AZ138=3,G141,0)</f>
        <v>0</v>
      </c>
      <c r="BD138" s="125">
        <f>IF(AZ138=4,G141,0)</f>
        <v>0</v>
      </c>
      <c r="BE138" s="125">
        <f>IF(AZ138=5,G141,0)</f>
        <v>0</v>
      </c>
      <c r="CA138" s="140">
        <v>1</v>
      </c>
      <c r="CB138" s="140">
        <v>1</v>
      </c>
      <c r="CZ138" s="125">
        <v>0.2024</v>
      </c>
    </row>
    <row r="139" spans="1:104" x14ac:dyDescent="0.2">
      <c r="A139" s="186"/>
      <c r="B139" s="187"/>
      <c r="C139" s="256" t="s">
        <v>237</v>
      </c>
      <c r="D139" s="257"/>
      <c r="E139" s="188">
        <v>1190.33</v>
      </c>
      <c r="F139" s="215"/>
      <c r="G139" s="216"/>
      <c r="O139" s="139"/>
    </row>
    <row r="140" spans="1:104" x14ac:dyDescent="0.2">
      <c r="A140" s="186"/>
      <c r="B140" s="187"/>
      <c r="C140" s="256" t="s">
        <v>238</v>
      </c>
      <c r="D140" s="257"/>
      <c r="E140" s="188">
        <v>43</v>
      </c>
      <c r="F140" s="215"/>
      <c r="G140" s="216"/>
      <c r="O140" s="139"/>
    </row>
    <row r="141" spans="1:104" x14ac:dyDescent="0.2">
      <c r="A141" s="171">
        <v>75</v>
      </c>
      <c r="B141" s="172" t="s">
        <v>239</v>
      </c>
      <c r="C141" s="173" t="s">
        <v>240</v>
      </c>
      <c r="D141" s="174" t="s">
        <v>71</v>
      </c>
      <c r="E141" s="175">
        <v>1233.33</v>
      </c>
      <c r="F141" s="205"/>
      <c r="G141" s="206"/>
      <c r="O141" s="139"/>
    </row>
    <row r="142" spans="1:104" x14ac:dyDescent="0.2">
      <c r="A142" s="186"/>
      <c r="B142" s="187"/>
      <c r="C142" s="256" t="s">
        <v>81</v>
      </c>
      <c r="D142" s="257"/>
      <c r="E142" s="188">
        <v>1161.5</v>
      </c>
      <c r="F142" s="215"/>
      <c r="G142" s="216"/>
      <c r="O142" s="139"/>
      <c r="AA142" s="125">
        <v>1</v>
      </c>
      <c r="AB142" s="125">
        <v>0</v>
      </c>
      <c r="AC142" s="125">
        <v>0</v>
      </c>
      <c r="AZ142" s="125">
        <v>1</v>
      </c>
      <c r="BA142" s="125">
        <f>IF(AZ142=1,G145,0)</f>
        <v>0</v>
      </c>
      <c r="BB142" s="125">
        <f>IF(AZ142=2,G145,0)</f>
        <v>0</v>
      </c>
      <c r="BC142" s="125">
        <f>IF(AZ142=3,G145,0)</f>
        <v>0</v>
      </c>
      <c r="BD142" s="125">
        <f>IF(AZ142=4,G145,0)</f>
        <v>0</v>
      </c>
      <c r="BE142" s="125">
        <f>IF(AZ142=5,G145,0)</f>
        <v>0</v>
      </c>
      <c r="CA142" s="140">
        <v>1</v>
      </c>
      <c r="CB142" s="140">
        <v>0</v>
      </c>
      <c r="CZ142" s="125">
        <v>6.0999999999999999E-2</v>
      </c>
    </row>
    <row r="143" spans="1:104" x14ac:dyDescent="0.2">
      <c r="A143" s="186"/>
      <c r="B143" s="187"/>
      <c r="C143" s="256" t="s">
        <v>241</v>
      </c>
      <c r="D143" s="257"/>
      <c r="E143" s="188">
        <v>28.83</v>
      </c>
      <c r="F143" s="215"/>
      <c r="G143" s="216"/>
      <c r="H143" s="138"/>
      <c r="I143" s="138"/>
      <c r="O143" s="139">
        <v>4</v>
      </c>
    </row>
    <row r="144" spans="1:104" x14ac:dyDescent="0.2">
      <c r="A144" s="186"/>
      <c r="B144" s="187"/>
      <c r="C144" s="256" t="s">
        <v>238</v>
      </c>
      <c r="D144" s="257"/>
      <c r="E144" s="188">
        <v>43</v>
      </c>
      <c r="F144" s="215"/>
      <c r="G144" s="216"/>
      <c r="O144" s="139">
        <v>1</v>
      </c>
    </row>
    <row r="145" spans="1:104" ht="22.5" x14ac:dyDescent="0.2">
      <c r="A145" s="171">
        <v>76</v>
      </c>
      <c r="B145" s="172" t="s">
        <v>242</v>
      </c>
      <c r="C145" s="173" t="s">
        <v>243</v>
      </c>
      <c r="D145" s="174" t="s">
        <v>71</v>
      </c>
      <c r="E145" s="175">
        <v>1219.1600000000001</v>
      </c>
      <c r="F145" s="205"/>
      <c r="G145" s="206"/>
      <c r="O145" s="139">
        <v>2</v>
      </c>
      <c r="AA145" s="125">
        <v>1</v>
      </c>
      <c r="AB145" s="125">
        <v>1</v>
      </c>
      <c r="AC145" s="125">
        <v>1</v>
      </c>
      <c r="AZ145" s="125">
        <v>1</v>
      </c>
      <c r="BA145" s="125">
        <f>IF(AZ145=1,G148,0)</f>
        <v>0</v>
      </c>
      <c r="BB145" s="125">
        <f>IF(AZ145=2,G148,0)</f>
        <v>0</v>
      </c>
      <c r="BC145" s="125">
        <f>IF(AZ145=3,G148,0)</f>
        <v>0</v>
      </c>
      <c r="BD145" s="125">
        <f>IF(AZ145=4,G148,0)</f>
        <v>0</v>
      </c>
      <c r="BE145" s="125">
        <f>IF(AZ145=5,G148,0)</f>
        <v>0</v>
      </c>
      <c r="CA145" s="140">
        <v>1</v>
      </c>
      <c r="CB145" s="140">
        <v>1</v>
      </c>
      <c r="CZ145" s="125">
        <v>1E-4</v>
      </c>
    </row>
    <row r="146" spans="1:104" x14ac:dyDescent="0.2">
      <c r="A146" s="186"/>
      <c r="B146" s="187"/>
      <c r="C146" s="256" t="s">
        <v>244</v>
      </c>
      <c r="D146" s="257"/>
      <c r="E146" s="188">
        <v>1190.33</v>
      </c>
      <c r="F146" s="215"/>
      <c r="G146" s="216"/>
      <c r="O146" s="139">
        <v>2</v>
      </c>
    </row>
    <row r="147" spans="1:104" x14ac:dyDescent="0.2">
      <c r="A147" s="186"/>
      <c r="B147" s="187"/>
      <c r="C147" s="256" t="s">
        <v>245</v>
      </c>
      <c r="D147" s="257"/>
      <c r="E147" s="188">
        <v>28.83</v>
      </c>
      <c r="F147" s="215"/>
      <c r="G147" s="216"/>
      <c r="O147" s="139">
        <v>2</v>
      </c>
      <c r="AA147" s="125">
        <v>1</v>
      </c>
      <c r="AB147" s="125">
        <v>1</v>
      </c>
      <c r="AC147" s="125">
        <v>1</v>
      </c>
      <c r="AZ147" s="125">
        <v>1</v>
      </c>
      <c r="BA147" s="125">
        <f>IF(AZ147=1,G150,0)</f>
        <v>0</v>
      </c>
      <c r="BB147" s="125">
        <f>IF(AZ147=2,G150,0)</f>
        <v>0</v>
      </c>
      <c r="BC147" s="125">
        <f>IF(AZ147=3,G150,0)</f>
        <v>0</v>
      </c>
      <c r="BD147" s="125">
        <f>IF(AZ147=4,G150,0)</f>
        <v>0</v>
      </c>
      <c r="BE147" s="125">
        <f>IF(AZ147=5,G150,0)</f>
        <v>0</v>
      </c>
      <c r="CA147" s="140">
        <v>1</v>
      </c>
      <c r="CB147" s="140">
        <v>1</v>
      </c>
      <c r="CZ147" s="125">
        <v>0</v>
      </c>
    </row>
    <row r="148" spans="1:104" x14ac:dyDescent="0.2">
      <c r="A148" s="171">
        <v>77</v>
      </c>
      <c r="B148" s="172" t="s">
        <v>246</v>
      </c>
      <c r="C148" s="173" t="s">
        <v>247</v>
      </c>
      <c r="D148" s="174" t="s">
        <v>71</v>
      </c>
      <c r="E148" s="175">
        <v>1161.5</v>
      </c>
      <c r="F148" s="205"/>
      <c r="G148" s="206"/>
      <c r="O148" s="139">
        <v>2</v>
      </c>
    </row>
    <row r="149" spans="1:104" x14ac:dyDescent="0.2">
      <c r="A149" s="186"/>
      <c r="B149" s="187"/>
      <c r="C149" s="256" t="s">
        <v>248</v>
      </c>
      <c r="D149" s="257"/>
      <c r="E149" s="188">
        <v>1161.5</v>
      </c>
      <c r="F149" s="215"/>
      <c r="G149" s="216"/>
      <c r="O149" s="139">
        <v>2</v>
      </c>
    </row>
    <row r="150" spans="1:104" ht="22.5" x14ac:dyDescent="0.2">
      <c r="A150" s="171">
        <v>78</v>
      </c>
      <c r="B150" s="172" t="s">
        <v>249</v>
      </c>
      <c r="C150" s="173" t="s">
        <v>250</v>
      </c>
      <c r="D150" s="174" t="s">
        <v>168</v>
      </c>
      <c r="E150" s="175">
        <v>4934.3</v>
      </c>
      <c r="F150" s="213"/>
      <c r="G150" s="214"/>
      <c r="H150" s="138"/>
      <c r="I150" s="138"/>
      <c r="O150" s="139">
        <v>4</v>
      </c>
    </row>
    <row r="151" spans="1:104" x14ac:dyDescent="0.2">
      <c r="A151" s="186"/>
      <c r="B151" s="187"/>
      <c r="C151" s="256" t="s">
        <v>251</v>
      </c>
      <c r="D151" s="257"/>
      <c r="E151" s="188">
        <v>3456</v>
      </c>
      <c r="F151" s="265"/>
      <c r="G151" s="266"/>
      <c r="O151" s="139">
        <v>1</v>
      </c>
    </row>
    <row r="152" spans="1:104" x14ac:dyDescent="0.2">
      <c r="A152" s="186"/>
      <c r="B152" s="187"/>
      <c r="C152" s="256" t="s">
        <v>252</v>
      </c>
      <c r="D152" s="257"/>
      <c r="E152" s="188">
        <v>288.3</v>
      </c>
      <c r="F152" s="265"/>
      <c r="G152" s="266"/>
      <c r="O152" s="139">
        <v>2</v>
      </c>
      <c r="BA152" s="144">
        <f>SUM(BA132:BA151)</f>
        <v>0</v>
      </c>
      <c r="BB152" s="144">
        <f>SUM(BB132:BB151)</f>
        <v>0</v>
      </c>
      <c r="BC152" s="144">
        <f>SUM(BC132:BC151)</f>
        <v>0</v>
      </c>
      <c r="BD152" s="144">
        <f>SUM(BD132:BD151)</f>
        <v>0</v>
      </c>
      <c r="BE152" s="144">
        <f>SUM(BE132:BE151)</f>
        <v>0</v>
      </c>
    </row>
    <row r="153" spans="1:104" x14ac:dyDescent="0.2">
      <c r="A153" s="186"/>
      <c r="B153" s="187"/>
      <c r="C153" s="256" t="s">
        <v>253</v>
      </c>
      <c r="D153" s="257"/>
      <c r="E153" s="188">
        <v>0</v>
      </c>
      <c r="F153" s="265"/>
      <c r="G153" s="266"/>
      <c r="M153" s="141" t="s">
        <v>277</v>
      </c>
      <c r="O153" s="139">
        <v>2</v>
      </c>
    </row>
    <row r="154" spans="1:104" x14ac:dyDescent="0.2">
      <c r="A154" s="186"/>
      <c r="B154" s="187"/>
      <c r="C154" s="256" t="s">
        <v>254</v>
      </c>
      <c r="D154" s="257"/>
      <c r="E154" s="188">
        <v>1190</v>
      </c>
      <c r="F154" s="265"/>
      <c r="G154" s="266"/>
      <c r="H154" s="138"/>
      <c r="I154" s="138"/>
      <c r="O154" s="139">
        <v>4</v>
      </c>
      <c r="AA154" s="125">
        <v>1</v>
      </c>
      <c r="AB154" s="125">
        <v>1</v>
      </c>
      <c r="AC154" s="125">
        <v>1</v>
      </c>
      <c r="AZ154" s="125">
        <v>1</v>
      </c>
      <c r="BA154" s="125">
        <f>IF(AZ154=1,G157,0)</f>
        <v>0</v>
      </c>
      <c r="BB154" s="125">
        <f>IF(AZ154=2,G157,0)</f>
        <v>0</v>
      </c>
      <c r="BC154" s="125">
        <f>IF(AZ154=3,G157,0)</f>
        <v>0</v>
      </c>
      <c r="BD154" s="125">
        <f>IF(AZ154=4,G157,0)</f>
        <v>0</v>
      </c>
      <c r="BE154" s="125">
        <f>IF(AZ154=5,G157,0)</f>
        <v>0</v>
      </c>
      <c r="CA154" s="140">
        <v>1</v>
      </c>
      <c r="CB154" s="140">
        <v>1</v>
      </c>
      <c r="CZ154" s="125">
        <v>0</v>
      </c>
    </row>
    <row r="155" spans="1:104" ht="22.5" x14ac:dyDescent="0.2">
      <c r="A155" s="176"/>
      <c r="B155" s="177" t="s">
        <v>66</v>
      </c>
      <c r="C155" s="178" t="str">
        <f>CONCATENATE(B135," ",C135)</f>
        <v>46 Dlažby a povrchy +(zimoviště)</v>
      </c>
      <c r="D155" s="179"/>
      <c r="E155" s="180"/>
      <c r="F155" s="207"/>
      <c r="G155" s="208"/>
      <c r="M155" s="141" t="s">
        <v>280</v>
      </c>
      <c r="O155" s="139">
        <v>1</v>
      </c>
      <c r="AA155" s="125">
        <v>8</v>
      </c>
      <c r="AB155" s="125">
        <v>1</v>
      </c>
      <c r="AC155" s="125">
        <v>3</v>
      </c>
      <c r="AZ155" s="125">
        <v>1</v>
      </c>
      <c r="BA155" s="125">
        <f>IF(AZ155=1,G158,0)</f>
        <v>0</v>
      </c>
      <c r="BB155" s="125">
        <f>IF(AZ155=2,G158,0)</f>
        <v>0</v>
      </c>
      <c r="BC155" s="125">
        <f>IF(AZ155=3,G158,0)</f>
        <v>0</v>
      </c>
      <c r="BD155" s="125">
        <f>IF(AZ155=4,G158,0)</f>
        <v>0</v>
      </c>
      <c r="BE155" s="125">
        <f>IF(AZ155=5,G158,0)</f>
        <v>0</v>
      </c>
      <c r="CA155" s="140">
        <v>8</v>
      </c>
      <c r="CB155" s="140">
        <v>1</v>
      </c>
      <c r="CZ155" s="125">
        <v>0</v>
      </c>
    </row>
    <row r="156" spans="1:104" x14ac:dyDescent="0.2">
      <c r="A156" s="184" t="s">
        <v>64</v>
      </c>
      <c r="B156" s="185" t="s">
        <v>255</v>
      </c>
      <c r="C156" s="168" t="s">
        <v>256</v>
      </c>
      <c r="D156" s="169"/>
      <c r="E156" s="170"/>
      <c r="F156" s="211"/>
      <c r="G156" s="212"/>
      <c r="M156" s="141" t="s">
        <v>281</v>
      </c>
      <c r="O156" s="139">
        <v>2</v>
      </c>
      <c r="AA156" s="125">
        <v>8</v>
      </c>
      <c r="AB156" s="125">
        <v>1</v>
      </c>
      <c r="AC156" s="125">
        <v>3</v>
      </c>
      <c r="AZ156" s="125">
        <v>1</v>
      </c>
      <c r="BA156" s="125">
        <f>IF(AZ156=1,G159,0)</f>
        <v>0</v>
      </c>
      <c r="BB156" s="125">
        <f>IF(AZ156=2,G159,0)</f>
        <v>0</v>
      </c>
      <c r="BC156" s="125">
        <f>IF(AZ156=3,G159,0)</f>
        <v>0</v>
      </c>
      <c r="BD156" s="125">
        <f>IF(AZ156=4,G159,0)</f>
        <v>0</v>
      </c>
      <c r="BE156" s="125">
        <f>IF(AZ156=5,G159,0)</f>
        <v>0</v>
      </c>
      <c r="CA156" s="140">
        <v>8</v>
      </c>
      <c r="CB156" s="140">
        <v>1</v>
      </c>
      <c r="CZ156" s="125">
        <v>0</v>
      </c>
    </row>
    <row r="157" spans="1:104" ht="22.5" x14ac:dyDescent="0.2">
      <c r="A157" s="199">
        <v>79</v>
      </c>
      <c r="B157" s="200" t="s">
        <v>257</v>
      </c>
      <c r="C157" s="201" t="s">
        <v>258</v>
      </c>
      <c r="D157" s="202" t="s">
        <v>71</v>
      </c>
      <c r="E157" s="203">
        <v>16000</v>
      </c>
      <c r="F157" s="220"/>
      <c r="G157" s="221"/>
      <c r="O157" s="139"/>
      <c r="AA157" s="125">
        <v>8</v>
      </c>
      <c r="AB157" s="125">
        <v>0</v>
      </c>
      <c r="AC157" s="125">
        <v>3</v>
      </c>
      <c r="AZ157" s="125">
        <v>1</v>
      </c>
      <c r="BA157" s="125">
        <f>IF(AZ157=1,G160,0)</f>
        <v>0</v>
      </c>
      <c r="BB157" s="125">
        <f>IF(AZ157=2,G160,0)</f>
        <v>0</v>
      </c>
      <c r="BC157" s="125">
        <f>IF(AZ157=3,G160,0)</f>
        <v>0</v>
      </c>
      <c r="BD157" s="125">
        <f>IF(AZ157=4,G160,0)</f>
        <v>0</v>
      </c>
      <c r="BE157" s="125">
        <f>IF(AZ157=5,G160,0)</f>
        <v>0</v>
      </c>
      <c r="CA157" s="140">
        <v>8</v>
      </c>
      <c r="CB157" s="140">
        <v>0</v>
      </c>
      <c r="CZ157" s="125">
        <v>0</v>
      </c>
    </row>
    <row r="158" spans="1:104" ht="22.5" x14ac:dyDescent="0.2">
      <c r="A158" s="199">
        <v>80</v>
      </c>
      <c r="B158" s="200" t="s">
        <v>259</v>
      </c>
      <c r="C158" s="201" t="s">
        <v>260</v>
      </c>
      <c r="D158" s="202" t="s">
        <v>228</v>
      </c>
      <c r="E158" s="203">
        <v>7.5</v>
      </c>
      <c r="F158" s="220"/>
      <c r="G158" s="221"/>
      <c r="O158" s="139">
        <v>2</v>
      </c>
      <c r="AA158" s="125">
        <v>8</v>
      </c>
      <c r="AB158" s="125">
        <v>0</v>
      </c>
      <c r="AC158" s="125">
        <v>3</v>
      </c>
      <c r="AZ158" s="125">
        <v>1</v>
      </c>
      <c r="BA158" s="125">
        <f>IF(AZ158=1,G161,0)</f>
        <v>0</v>
      </c>
      <c r="BB158" s="125">
        <f>IF(AZ158=2,G161,0)</f>
        <v>0</v>
      </c>
      <c r="BC158" s="125">
        <f>IF(AZ158=3,G161,0)</f>
        <v>0</v>
      </c>
      <c r="BD158" s="125">
        <f>IF(AZ158=4,G161,0)</f>
        <v>0</v>
      </c>
      <c r="BE158" s="125">
        <f>IF(AZ158=5,G161,0)</f>
        <v>0</v>
      </c>
      <c r="CA158" s="140">
        <v>8</v>
      </c>
      <c r="CB158" s="140">
        <v>0</v>
      </c>
      <c r="CZ158" s="125">
        <v>0</v>
      </c>
    </row>
    <row r="159" spans="1:104" x14ac:dyDescent="0.2">
      <c r="A159" s="199">
        <v>81</v>
      </c>
      <c r="B159" s="200" t="s">
        <v>261</v>
      </c>
      <c r="C159" s="201" t="s">
        <v>262</v>
      </c>
      <c r="D159" s="202" t="s">
        <v>228</v>
      </c>
      <c r="E159" s="203">
        <v>60</v>
      </c>
      <c r="F159" s="220"/>
      <c r="G159" s="221"/>
      <c r="O159" s="139"/>
      <c r="BA159" s="144">
        <f>SUM(BA153:BA158)</f>
        <v>0</v>
      </c>
      <c r="BB159" s="144">
        <f>SUM(BB153:BB158)</f>
        <v>0</v>
      </c>
      <c r="BC159" s="144">
        <f>SUM(BC153:BC158)</f>
        <v>0</v>
      </c>
      <c r="BD159" s="144">
        <f>SUM(BD153:BD158)</f>
        <v>0</v>
      </c>
      <c r="BE159" s="144">
        <f>SUM(BE153:BE158)</f>
        <v>0</v>
      </c>
    </row>
    <row r="160" spans="1:104" x14ac:dyDescent="0.2">
      <c r="A160" s="199">
        <v>82</v>
      </c>
      <c r="B160" s="200" t="s">
        <v>263</v>
      </c>
      <c r="C160" s="201" t="s">
        <v>264</v>
      </c>
      <c r="D160" s="202" t="s">
        <v>228</v>
      </c>
      <c r="E160" s="203">
        <v>7.5</v>
      </c>
      <c r="F160" s="220"/>
      <c r="G160" s="221"/>
      <c r="O160" s="139"/>
    </row>
    <row r="161" spans="1:104" x14ac:dyDescent="0.2">
      <c r="A161" s="199">
        <v>83</v>
      </c>
      <c r="B161" s="200" t="s">
        <v>265</v>
      </c>
      <c r="C161" s="201" t="s">
        <v>266</v>
      </c>
      <c r="D161" s="202" t="s">
        <v>228</v>
      </c>
      <c r="E161" s="203">
        <v>7.5</v>
      </c>
      <c r="F161" s="220"/>
      <c r="G161" s="221"/>
      <c r="O161" s="139">
        <v>2</v>
      </c>
      <c r="AA161" s="125">
        <v>12</v>
      </c>
      <c r="AB161" s="125">
        <v>0</v>
      </c>
      <c r="AC161" s="125">
        <v>56</v>
      </c>
      <c r="AZ161" s="125">
        <v>1</v>
      </c>
      <c r="BA161" s="125">
        <f>IF(AZ161=1,G164,0)</f>
        <v>0</v>
      </c>
      <c r="BB161" s="125">
        <f>IF(AZ161=2,G164,0)</f>
        <v>0</v>
      </c>
      <c r="BC161" s="125">
        <f>IF(AZ161=3,G164,0)</f>
        <v>0</v>
      </c>
      <c r="BD161" s="125">
        <f>IF(AZ161=4,G164,0)</f>
        <v>0</v>
      </c>
      <c r="BE161" s="125">
        <f>IF(AZ161=5,G164,0)</f>
        <v>0</v>
      </c>
      <c r="CA161" s="140">
        <v>12</v>
      </c>
      <c r="CB161" s="140">
        <v>0</v>
      </c>
      <c r="CZ161" s="125">
        <v>0</v>
      </c>
    </row>
    <row r="162" spans="1:104" x14ac:dyDescent="0.2">
      <c r="A162" s="176"/>
      <c r="B162" s="177" t="s">
        <v>66</v>
      </c>
      <c r="C162" s="178" t="str">
        <f>CONCATENATE(B156," ",C156)</f>
        <v>96 Bourací práce ,přesun suti a likvidace odpadu</v>
      </c>
      <c r="D162" s="179"/>
      <c r="E162" s="180"/>
      <c r="F162" s="207"/>
      <c r="G162" s="208"/>
      <c r="O162" s="139">
        <v>2</v>
      </c>
      <c r="AA162" s="125">
        <v>7</v>
      </c>
      <c r="AB162" s="125">
        <v>1</v>
      </c>
      <c r="AC162" s="125">
        <v>2</v>
      </c>
      <c r="AZ162" s="125">
        <v>1</v>
      </c>
      <c r="BA162" s="125">
        <f>IF(AZ162=1,G165,0)</f>
        <v>0</v>
      </c>
      <c r="BB162" s="125">
        <f>IF(AZ162=2,G165,0)</f>
        <v>0</v>
      </c>
      <c r="BC162" s="125">
        <f>IF(AZ162=3,G165,0)</f>
        <v>0</v>
      </c>
      <c r="BD162" s="125">
        <f>IF(AZ162=4,G165,0)</f>
        <v>0</v>
      </c>
      <c r="BE162" s="125">
        <f>IF(AZ162=5,G165,0)</f>
        <v>0</v>
      </c>
      <c r="CA162" s="140">
        <v>7</v>
      </c>
      <c r="CB162" s="140">
        <v>1</v>
      </c>
      <c r="CZ162" s="125">
        <v>0</v>
      </c>
    </row>
    <row r="163" spans="1:104" x14ac:dyDescent="0.2">
      <c r="A163" s="189" t="s">
        <v>64</v>
      </c>
      <c r="B163" s="190" t="s">
        <v>267</v>
      </c>
      <c r="C163" s="191" t="s">
        <v>268</v>
      </c>
      <c r="D163" s="192"/>
      <c r="E163" s="193"/>
      <c r="F163" s="217"/>
      <c r="G163" s="218"/>
      <c r="O163" s="139">
        <v>2</v>
      </c>
      <c r="BA163" s="144">
        <f>SUM(BA160:BA162)</f>
        <v>0</v>
      </c>
      <c r="BB163" s="144">
        <f>SUM(BB160:BB162)</f>
        <v>0</v>
      </c>
      <c r="BC163" s="144">
        <f>SUM(BC160:BC162)</f>
        <v>0</v>
      </c>
      <c r="BD163" s="144">
        <f>SUM(BD160:BD162)</f>
        <v>0</v>
      </c>
      <c r="BE163" s="144">
        <f>SUM(BE160:BE162)</f>
        <v>0</v>
      </c>
    </row>
    <row r="164" spans="1:104" x14ac:dyDescent="0.2">
      <c r="A164" s="171">
        <v>84</v>
      </c>
      <c r="B164" s="172" t="s">
        <v>269</v>
      </c>
      <c r="C164" s="173" t="s">
        <v>270</v>
      </c>
      <c r="D164" s="174" t="s">
        <v>228</v>
      </c>
      <c r="E164" s="175">
        <v>19.2</v>
      </c>
      <c r="F164" s="205"/>
      <c r="G164" s="206"/>
      <c r="O164" s="139">
        <v>2</v>
      </c>
    </row>
    <row r="165" spans="1:104" x14ac:dyDescent="0.2">
      <c r="A165" s="171">
        <v>85</v>
      </c>
      <c r="B165" s="172" t="s">
        <v>271</v>
      </c>
      <c r="C165" s="173" t="s">
        <v>272</v>
      </c>
      <c r="D165" s="174" t="s">
        <v>228</v>
      </c>
      <c r="E165" s="175">
        <v>358.04789943999998</v>
      </c>
      <c r="F165" s="205"/>
      <c r="G165" s="206"/>
      <c r="O165" s="139">
        <v>2</v>
      </c>
      <c r="AA165" s="125">
        <v>11</v>
      </c>
      <c r="AB165" s="125">
        <v>3</v>
      </c>
      <c r="AC165" s="125">
        <v>7</v>
      </c>
      <c r="AZ165" s="125">
        <v>2</v>
      </c>
      <c r="BA165" s="125">
        <f>IF(AZ165=1,G168,0)</f>
        <v>0</v>
      </c>
      <c r="BB165" s="125">
        <f>IF(AZ165=2,G168,0)</f>
        <v>0</v>
      </c>
      <c r="BC165" s="125">
        <f>IF(AZ165=3,G168,0)</f>
        <v>0</v>
      </c>
      <c r="BD165" s="125">
        <f>IF(AZ165=4,G168,0)</f>
        <v>0</v>
      </c>
      <c r="BE165" s="125">
        <f>IF(AZ165=5,G168,0)</f>
        <v>0</v>
      </c>
      <c r="CA165" s="140">
        <v>11</v>
      </c>
      <c r="CB165" s="140">
        <v>3</v>
      </c>
      <c r="CZ165" s="125">
        <v>0.12</v>
      </c>
    </row>
    <row r="166" spans="1:104" x14ac:dyDescent="0.2">
      <c r="A166" s="176"/>
      <c r="B166" s="177" t="s">
        <v>66</v>
      </c>
      <c r="C166" s="178" t="str">
        <f>CONCATENATE(B163," ",C163)</f>
        <v>99 Přesuny hmot</v>
      </c>
      <c r="D166" s="179"/>
      <c r="E166" s="180"/>
      <c r="F166" s="207"/>
      <c r="G166" s="208"/>
      <c r="O166" s="139">
        <v>2</v>
      </c>
    </row>
    <row r="167" spans="1:104" x14ac:dyDescent="0.2">
      <c r="A167" s="189" t="s">
        <v>64</v>
      </c>
      <c r="B167" s="190" t="s">
        <v>273</v>
      </c>
      <c r="C167" s="191" t="s">
        <v>274</v>
      </c>
      <c r="D167" s="192"/>
      <c r="E167" s="193"/>
      <c r="F167" s="217"/>
      <c r="G167" s="218"/>
      <c r="H167" s="138"/>
      <c r="I167" s="138"/>
      <c r="O167" s="139">
        <v>4</v>
      </c>
      <c r="AA167" s="125">
        <v>11</v>
      </c>
      <c r="AB167" s="125">
        <v>3</v>
      </c>
      <c r="AC167" s="125">
        <v>8</v>
      </c>
      <c r="AZ167" s="125">
        <v>2</v>
      </c>
      <c r="BA167" s="125">
        <f>IF(AZ167=1,G170,0)</f>
        <v>0</v>
      </c>
      <c r="BB167" s="125">
        <f>IF(AZ167=2,G170,0)</f>
        <v>0</v>
      </c>
      <c r="BC167" s="125">
        <f>IF(AZ167=3,G170,0)</f>
        <v>0</v>
      </c>
      <c r="BD167" s="125">
        <f>IF(AZ167=4,G170,0)</f>
        <v>0</v>
      </c>
      <c r="BE167" s="125">
        <f>IF(AZ167=5,G170,0)</f>
        <v>0</v>
      </c>
      <c r="CA167" s="140">
        <v>11</v>
      </c>
      <c r="CB167" s="140">
        <v>3</v>
      </c>
      <c r="CZ167" s="125">
        <v>0</v>
      </c>
    </row>
    <row r="168" spans="1:104" ht="22.5" x14ac:dyDescent="0.2">
      <c r="A168" s="171">
        <v>86</v>
      </c>
      <c r="B168" s="172" t="s">
        <v>275</v>
      </c>
      <c r="C168" s="173" t="s">
        <v>276</v>
      </c>
      <c r="D168" s="174" t="s">
        <v>112</v>
      </c>
      <c r="E168" s="175">
        <v>6</v>
      </c>
      <c r="F168" s="205"/>
      <c r="G168" s="206"/>
      <c r="O168" s="139">
        <v>1</v>
      </c>
    </row>
    <row r="169" spans="1:104" x14ac:dyDescent="0.2">
      <c r="A169" s="186"/>
      <c r="B169" s="187"/>
      <c r="C169" s="256" t="s">
        <v>358</v>
      </c>
      <c r="D169" s="257"/>
      <c r="E169" s="188">
        <v>6</v>
      </c>
      <c r="F169" s="215"/>
      <c r="G169" s="216"/>
      <c r="O169" s="139">
        <v>2</v>
      </c>
    </row>
    <row r="170" spans="1:104" ht="22.5" x14ac:dyDescent="0.2">
      <c r="A170" s="171">
        <v>87</v>
      </c>
      <c r="B170" s="172" t="s">
        <v>278</v>
      </c>
      <c r="C170" s="173" t="s">
        <v>279</v>
      </c>
      <c r="D170" s="174" t="s">
        <v>112</v>
      </c>
      <c r="E170" s="175">
        <v>9</v>
      </c>
      <c r="F170" s="205"/>
      <c r="G170" s="206"/>
      <c r="O170" s="139">
        <v>2</v>
      </c>
      <c r="AA170" s="125">
        <v>11</v>
      </c>
      <c r="AB170" s="125">
        <v>3</v>
      </c>
      <c r="AC170" s="125">
        <v>9</v>
      </c>
      <c r="AZ170" s="125">
        <v>2</v>
      </c>
      <c r="BA170" s="125">
        <f t="shared" ref="BA170:BA175" si="15">IF(AZ170=1,G173,0)</f>
        <v>0</v>
      </c>
      <c r="BB170" s="125">
        <f t="shared" ref="BB170:BB175" si="16">IF(AZ170=2,G173,0)</f>
        <v>0</v>
      </c>
      <c r="BC170" s="125">
        <f t="shared" ref="BC170:BC175" si="17">IF(AZ170=3,G173,0)</f>
        <v>0</v>
      </c>
      <c r="BD170" s="125">
        <f t="shared" ref="BD170:BD175" si="18">IF(AZ170=4,G173,0)</f>
        <v>0</v>
      </c>
      <c r="BE170" s="125">
        <f t="shared" ref="BE170:BE175" si="19">IF(AZ170=5,G173,0)</f>
        <v>0</v>
      </c>
      <c r="CA170" s="140">
        <v>11</v>
      </c>
      <c r="CB170" s="140">
        <v>3</v>
      </c>
      <c r="CZ170" s="125">
        <v>0.41099999999999998</v>
      </c>
    </row>
    <row r="171" spans="1:104" x14ac:dyDescent="0.2">
      <c r="A171" s="186"/>
      <c r="B171" s="187"/>
      <c r="C171" s="256" t="s">
        <v>357</v>
      </c>
      <c r="D171" s="257"/>
      <c r="E171" s="188">
        <v>9</v>
      </c>
      <c r="F171" s="215"/>
      <c r="G171" s="216"/>
      <c r="O171" s="139">
        <v>2</v>
      </c>
      <c r="AA171" s="125">
        <v>11</v>
      </c>
      <c r="AB171" s="125">
        <v>3</v>
      </c>
      <c r="AC171" s="125">
        <v>10</v>
      </c>
      <c r="AZ171" s="125">
        <v>2</v>
      </c>
      <c r="BA171" s="125">
        <f t="shared" si="15"/>
        <v>0</v>
      </c>
      <c r="BB171" s="125">
        <f t="shared" si="16"/>
        <v>0</v>
      </c>
      <c r="BC171" s="125">
        <f t="shared" si="17"/>
        <v>0</v>
      </c>
      <c r="BD171" s="125">
        <f t="shared" si="18"/>
        <v>0</v>
      </c>
      <c r="BE171" s="125">
        <f t="shared" si="19"/>
        <v>0</v>
      </c>
      <c r="CA171" s="140">
        <v>11</v>
      </c>
      <c r="CB171" s="140">
        <v>3</v>
      </c>
      <c r="CZ171" s="125">
        <v>0.41099999999999998</v>
      </c>
    </row>
    <row r="172" spans="1:104" x14ac:dyDescent="0.2">
      <c r="A172" s="186"/>
      <c r="B172" s="187"/>
      <c r="C172" s="256" t="s">
        <v>356</v>
      </c>
      <c r="D172" s="257"/>
      <c r="E172" s="188">
        <v>0</v>
      </c>
      <c r="F172" s="215"/>
      <c r="G172" s="216"/>
      <c r="O172" s="139"/>
      <c r="AA172" s="125">
        <v>11</v>
      </c>
      <c r="AB172" s="125">
        <v>3</v>
      </c>
      <c r="AC172" s="125">
        <v>11</v>
      </c>
      <c r="AZ172" s="125">
        <v>2</v>
      </c>
      <c r="BA172" s="125">
        <f t="shared" si="15"/>
        <v>0</v>
      </c>
      <c r="BB172" s="125">
        <f t="shared" si="16"/>
        <v>0</v>
      </c>
      <c r="BC172" s="125">
        <f t="shared" si="17"/>
        <v>0</v>
      </c>
      <c r="BD172" s="125">
        <f t="shared" si="18"/>
        <v>0</v>
      </c>
      <c r="BE172" s="125">
        <f t="shared" si="19"/>
        <v>0</v>
      </c>
      <c r="CA172" s="140">
        <v>11</v>
      </c>
      <c r="CB172" s="140">
        <v>3</v>
      </c>
      <c r="CZ172" s="125">
        <v>0</v>
      </c>
    </row>
    <row r="173" spans="1:104" x14ac:dyDescent="0.2">
      <c r="A173" s="171">
        <v>88</v>
      </c>
      <c r="B173" s="172" t="s">
        <v>282</v>
      </c>
      <c r="C173" s="173" t="s">
        <v>283</v>
      </c>
      <c r="D173" s="174" t="s">
        <v>112</v>
      </c>
      <c r="E173" s="175">
        <v>3</v>
      </c>
      <c r="F173" s="205"/>
      <c r="G173" s="206"/>
      <c r="O173" s="139">
        <v>2</v>
      </c>
      <c r="AA173" s="125">
        <v>11</v>
      </c>
      <c r="AB173" s="125">
        <v>3</v>
      </c>
      <c r="AC173" s="125">
        <v>12</v>
      </c>
      <c r="AZ173" s="125">
        <v>2</v>
      </c>
      <c r="BA173" s="125">
        <f t="shared" si="15"/>
        <v>0</v>
      </c>
      <c r="BB173" s="125">
        <f t="shared" si="16"/>
        <v>0</v>
      </c>
      <c r="BC173" s="125">
        <f t="shared" si="17"/>
        <v>0</v>
      </c>
      <c r="BD173" s="125">
        <f t="shared" si="18"/>
        <v>0</v>
      </c>
      <c r="BE173" s="125">
        <f t="shared" si="19"/>
        <v>0</v>
      </c>
      <c r="CA173" s="140">
        <v>11</v>
      </c>
      <c r="CB173" s="140">
        <v>3</v>
      </c>
      <c r="CZ173" s="125">
        <v>0</v>
      </c>
    </row>
    <row r="174" spans="1:104" ht="22.5" x14ac:dyDescent="0.2">
      <c r="A174" s="171">
        <v>89</v>
      </c>
      <c r="B174" s="172" t="s">
        <v>284</v>
      </c>
      <c r="C174" s="173" t="s">
        <v>359</v>
      </c>
      <c r="D174" s="174" t="s">
        <v>112</v>
      </c>
      <c r="E174" s="175">
        <v>7</v>
      </c>
      <c r="F174" s="205"/>
      <c r="G174" s="206"/>
      <c r="H174" s="138"/>
      <c r="I174" s="138"/>
      <c r="O174" s="139">
        <v>4</v>
      </c>
      <c r="AA174" s="125">
        <v>11</v>
      </c>
      <c r="AB174" s="125">
        <v>3</v>
      </c>
      <c r="AC174" s="125">
        <v>13</v>
      </c>
      <c r="AZ174" s="125">
        <v>2</v>
      </c>
      <c r="BA174" s="125">
        <f t="shared" si="15"/>
        <v>0</v>
      </c>
      <c r="BB174" s="125">
        <f t="shared" si="16"/>
        <v>0</v>
      </c>
      <c r="BC174" s="125">
        <f t="shared" si="17"/>
        <v>0</v>
      </c>
      <c r="BD174" s="125">
        <f t="shared" si="18"/>
        <v>0</v>
      </c>
      <c r="BE174" s="125">
        <f t="shared" si="19"/>
        <v>0</v>
      </c>
      <c r="CA174" s="140">
        <v>11</v>
      </c>
      <c r="CB174" s="140">
        <v>3</v>
      </c>
      <c r="CZ174" s="125">
        <v>0</v>
      </c>
    </row>
    <row r="175" spans="1:104" ht="22.5" x14ac:dyDescent="0.2">
      <c r="A175" s="171">
        <v>90</v>
      </c>
      <c r="B175" s="172" t="s">
        <v>285</v>
      </c>
      <c r="C175" s="173" t="s">
        <v>360</v>
      </c>
      <c r="D175" s="174" t="s">
        <v>112</v>
      </c>
      <c r="E175" s="175">
        <v>1</v>
      </c>
      <c r="F175" s="205"/>
      <c r="G175" s="206"/>
      <c r="O175" s="139">
        <v>1</v>
      </c>
      <c r="AA175" s="125">
        <v>7</v>
      </c>
      <c r="AB175" s="125">
        <v>1002</v>
      </c>
      <c r="AC175" s="125">
        <v>5</v>
      </c>
      <c r="AZ175" s="125">
        <v>2</v>
      </c>
      <c r="BA175" s="125">
        <f t="shared" si="15"/>
        <v>0</v>
      </c>
      <c r="BB175" s="125">
        <f t="shared" si="16"/>
        <v>0</v>
      </c>
      <c r="BC175" s="125">
        <f t="shared" si="17"/>
        <v>0</v>
      </c>
      <c r="BD175" s="125">
        <f t="shared" si="18"/>
        <v>0</v>
      </c>
      <c r="BE175" s="125">
        <f t="shared" si="19"/>
        <v>0</v>
      </c>
      <c r="CA175" s="140">
        <v>7</v>
      </c>
      <c r="CB175" s="140">
        <v>1002</v>
      </c>
      <c r="CZ175" s="125">
        <v>0</v>
      </c>
    </row>
    <row r="176" spans="1:104" ht="33.75" x14ac:dyDescent="0.2">
      <c r="A176" s="171">
        <v>91</v>
      </c>
      <c r="B176" s="172" t="s">
        <v>286</v>
      </c>
      <c r="C176" s="173" t="s">
        <v>361</v>
      </c>
      <c r="D176" s="174" t="s">
        <v>112</v>
      </c>
      <c r="E176" s="175">
        <v>9</v>
      </c>
      <c r="F176" s="205"/>
      <c r="G176" s="206"/>
      <c r="O176" s="139">
        <v>2</v>
      </c>
      <c r="BA176" s="144">
        <f>SUM(BA164:BA175)</f>
        <v>0</v>
      </c>
      <c r="BB176" s="144">
        <f>SUM(BB164:BB175)</f>
        <v>0</v>
      </c>
      <c r="BC176" s="144">
        <f>SUM(BC164:BC175)</f>
        <v>0</v>
      </c>
      <c r="BD176" s="144">
        <f>SUM(BD164:BD175)</f>
        <v>0</v>
      </c>
      <c r="BE176" s="144">
        <f>SUM(BE164:BE175)</f>
        <v>0</v>
      </c>
    </row>
    <row r="177" spans="1:104" x14ac:dyDescent="0.2">
      <c r="A177" s="171">
        <v>92</v>
      </c>
      <c r="B177" s="172" t="s">
        <v>287</v>
      </c>
      <c r="C177" s="173" t="s">
        <v>288</v>
      </c>
      <c r="D177" s="174" t="s">
        <v>165</v>
      </c>
      <c r="E177" s="175">
        <v>1</v>
      </c>
      <c r="F177" s="205"/>
      <c r="G177" s="206"/>
      <c r="O177" s="139">
        <v>2</v>
      </c>
    </row>
    <row r="178" spans="1:104" x14ac:dyDescent="0.2">
      <c r="A178" s="171">
        <v>93</v>
      </c>
      <c r="B178" s="172" t="s">
        <v>289</v>
      </c>
      <c r="C178" s="173" t="s">
        <v>290</v>
      </c>
      <c r="D178" s="174" t="s">
        <v>55</v>
      </c>
      <c r="E178" s="175">
        <v>4600.5</v>
      </c>
      <c r="F178" s="205"/>
      <c r="G178" s="206"/>
      <c r="O178" s="139">
        <v>4</v>
      </c>
      <c r="AA178" s="125">
        <v>10</v>
      </c>
      <c r="AB178" s="125">
        <v>7</v>
      </c>
      <c r="AC178" s="125">
        <v>8</v>
      </c>
      <c r="AZ178" s="125">
        <v>5</v>
      </c>
      <c r="BA178" s="125">
        <f>IF(AZ178=1,G183,0)</f>
        <v>0</v>
      </c>
      <c r="BB178" s="125">
        <f>IF(AZ178=2,G183,0)</f>
        <v>0</v>
      </c>
      <c r="BC178" s="125">
        <f>IF(AZ178=3,G183,0)</f>
        <v>0</v>
      </c>
      <c r="BD178" s="125">
        <f>IF(AZ178=4,G183,0)</f>
        <v>0</v>
      </c>
      <c r="BE178" s="125">
        <f>IF(AZ178=5,G183,0)</f>
        <v>0</v>
      </c>
      <c r="CA178" s="140">
        <v>10</v>
      </c>
      <c r="CB178" s="140">
        <v>7</v>
      </c>
      <c r="CZ178" s="125">
        <v>0</v>
      </c>
    </row>
    <row r="179" spans="1:104" x14ac:dyDescent="0.2">
      <c r="A179" s="176"/>
      <c r="B179" s="177" t="s">
        <v>66</v>
      </c>
      <c r="C179" s="178" t="str">
        <f>CONCATENATE(B167," ",C167)</f>
        <v>767 Konstrukce zámečnické - mobiliář</v>
      </c>
      <c r="D179" s="179"/>
      <c r="E179" s="180"/>
      <c r="F179" s="207"/>
      <c r="G179" s="208">
        <f>SUM(G167:G178)</f>
        <v>0</v>
      </c>
      <c r="AA179" s="125">
        <v>10</v>
      </c>
      <c r="AB179" s="125">
        <v>7</v>
      </c>
      <c r="AC179" s="125">
        <v>8</v>
      </c>
      <c r="AZ179" s="125">
        <v>5</v>
      </c>
      <c r="BA179" s="125">
        <f>IF(AZ179=1,G184,0)</f>
        <v>0</v>
      </c>
      <c r="BB179" s="125">
        <f>IF(AZ179=2,G184,0)</f>
        <v>0</v>
      </c>
      <c r="BC179" s="125">
        <f>IF(AZ179=3,G184,0)</f>
        <v>0</v>
      </c>
      <c r="BD179" s="125">
        <f>IF(AZ179=4,G184,0)</f>
        <v>0</v>
      </c>
      <c r="BE179" s="125">
        <f>IF(AZ179=5,G184,0)</f>
        <v>0</v>
      </c>
      <c r="CA179" s="140">
        <v>10</v>
      </c>
      <c r="CB179" s="140">
        <v>7</v>
      </c>
      <c r="CZ179" s="125">
        <v>0</v>
      </c>
    </row>
    <row r="180" spans="1:104" x14ac:dyDescent="0.2">
      <c r="A180" s="204"/>
      <c r="B180" s="204"/>
      <c r="C180" s="204"/>
      <c r="D180" s="204"/>
      <c r="E180" s="204"/>
      <c r="F180" s="222" t="s">
        <v>330</v>
      </c>
      <c r="G180" s="223">
        <f>G179+G166+G162+G155+G134+G128+G124+G111+G98+G71+G42+G8</f>
        <v>0</v>
      </c>
      <c r="AA180" s="125">
        <v>10</v>
      </c>
      <c r="AB180" s="125">
        <v>7</v>
      </c>
      <c r="AC180" s="125">
        <v>8</v>
      </c>
      <c r="AZ180" s="125">
        <v>5</v>
      </c>
      <c r="BA180" s="125">
        <f>IF(AZ180=1,G185,0)</f>
        <v>0</v>
      </c>
      <c r="BB180" s="125">
        <f>IF(AZ180=2,G185,0)</f>
        <v>0</v>
      </c>
      <c r="BC180" s="125">
        <f>IF(AZ180=3,G185,0)</f>
        <v>0</v>
      </c>
      <c r="BD180" s="125">
        <f>IF(AZ180=4,G185,0)</f>
        <v>0</v>
      </c>
      <c r="BE180" s="125">
        <f>IF(AZ180=5,G185,0)</f>
        <v>0</v>
      </c>
      <c r="CA180" s="140">
        <v>10</v>
      </c>
      <c r="CB180" s="140">
        <v>7</v>
      </c>
      <c r="CZ180" s="125">
        <v>0</v>
      </c>
    </row>
    <row r="181" spans="1:104" x14ac:dyDescent="0.2">
      <c r="A181" s="204"/>
      <c r="B181" s="204"/>
      <c r="C181" s="204"/>
      <c r="D181" s="204"/>
      <c r="E181" s="204"/>
      <c r="F181" s="224"/>
      <c r="G181" s="225"/>
      <c r="CA181" s="140"/>
      <c r="CB181" s="140"/>
    </row>
    <row r="182" spans="1:104" x14ac:dyDescent="0.2">
      <c r="A182" s="184" t="s">
        <v>64</v>
      </c>
      <c r="B182" s="185" t="s">
        <v>291</v>
      </c>
      <c r="C182" s="168" t="s">
        <v>292</v>
      </c>
      <c r="D182" s="169"/>
      <c r="E182" s="170"/>
      <c r="F182" s="211"/>
      <c r="G182" s="212"/>
      <c r="AA182" s="125">
        <v>10</v>
      </c>
      <c r="AB182" s="125">
        <v>7</v>
      </c>
      <c r="AC182" s="125">
        <v>8</v>
      </c>
      <c r="AZ182" s="125">
        <v>5</v>
      </c>
      <c r="BA182" s="125">
        <f>IF(AZ182=1,G186,0)</f>
        <v>0</v>
      </c>
      <c r="BB182" s="125">
        <f>IF(AZ182=2,G186,0)</f>
        <v>0</v>
      </c>
      <c r="BC182" s="125">
        <f>IF(AZ182=3,G186,0)</f>
        <v>0</v>
      </c>
      <c r="BD182" s="125">
        <f>IF(AZ182=4,G186,0)</f>
        <v>0</v>
      </c>
      <c r="BE182" s="125">
        <f>IF(AZ182=5,G186,0)</f>
        <v>0</v>
      </c>
      <c r="CA182" s="140">
        <v>10</v>
      </c>
      <c r="CB182" s="140">
        <v>7</v>
      </c>
      <c r="CZ182" s="125">
        <v>0</v>
      </c>
    </row>
    <row r="183" spans="1:104" x14ac:dyDescent="0.2">
      <c r="A183" s="199">
        <v>94</v>
      </c>
      <c r="B183" s="200" t="s">
        <v>293</v>
      </c>
      <c r="C183" s="201" t="s">
        <v>294</v>
      </c>
      <c r="D183" s="202" t="s">
        <v>165</v>
      </c>
      <c r="E183" s="203">
        <v>1</v>
      </c>
      <c r="F183" s="226"/>
      <c r="G183" s="221">
        <f>G180*F183</f>
        <v>0</v>
      </c>
      <c r="BA183" s="144">
        <f>SUM(BA177:BA182)</f>
        <v>0</v>
      </c>
      <c r="BB183" s="144">
        <f>SUM(BB177:BB182)</f>
        <v>0</v>
      </c>
      <c r="BC183" s="144">
        <f>SUM(BC177:BC182)</f>
        <v>0</v>
      </c>
      <c r="BD183" s="144">
        <f>SUM(BD177:BD182)</f>
        <v>0</v>
      </c>
      <c r="BE183" s="144">
        <f>SUM(BE177:BE182)</f>
        <v>0</v>
      </c>
    </row>
    <row r="184" spans="1:104" x14ac:dyDescent="0.2">
      <c r="A184" s="199">
        <v>95</v>
      </c>
      <c r="B184" s="200" t="s">
        <v>295</v>
      </c>
      <c r="C184" s="201" t="s">
        <v>296</v>
      </c>
      <c r="D184" s="202" t="s">
        <v>165</v>
      </c>
      <c r="E184" s="203">
        <v>1</v>
      </c>
      <c r="F184" s="226"/>
      <c r="G184" s="221"/>
    </row>
    <row r="185" spans="1:104" x14ac:dyDescent="0.2">
      <c r="A185" s="199">
        <v>96</v>
      </c>
      <c r="B185" s="200" t="s">
        <v>297</v>
      </c>
      <c r="C185" s="201" t="s">
        <v>298</v>
      </c>
      <c r="D185" s="202" t="s">
        <v>165</v>
      </c>
      <c r="E185" s="203">
        <v>1</v>
      </c>
      <c r="F185" s="226"/>
      <c r="G185" s="221">
        <f>G180*F185</f>
        <v>0</v>
      </c>
      <c r="AA185" s="125">
        <v>10</v>
      </c>
      <c r="AB185" s="125">
        <v>7</v>
      </c>
      <c r="AC185" s="125">
        <v>8</v>
      </c>
      <c r="AZ185" s="125">
        <v>5</v>
      </c>
      <c r="BA185" s="125">
        <f>IF(AZ185=1,G189,0)</f>
        <v>0</v>
      </c>
      <c r="BB185" s="125">
        <f>IF(AZ185=2,G189,0)</f>
        <v>0</v>
      </c>
      <c r="BC185" s="125">
        <f>IF(AZ185=3,G189,0)</f>
        <v>0</v>
      </c>
      <c r="BD185" s="125">
        <f>IF(AZ185=4,G189,0)</f>
        <v>0</v>
      </c>
      <c r="BE185" s="125">
        <f>IF(AZ185=5,G189,0)</f>
        <v>0</v>
      </c>
      <c r="CA185" s="140">
        <v>10</v>
      </c>
      <c r="CB185" s="140">
        <v>7</v>
      </c>
      <c r="CZ185" s="125">
        <v>0</v>
      </c>
    </row>
    <row r="186" spans="1:104" x14ac:dyDescent="0.2">
      <c r="A186" s="199">
        <v>97</v>
      </c>
      <c r="B186" s="200" t="s">
        <v>299</v>
      </c>
      <c r="C186" s="201" t="s">
        <v>300</v>
      </c>
      <c r="D186" s="202" t="s">
        <v>165</v>
      </c>
      <c r="E186" s="203">
        <v>1</v>
      </c>
      <c r="F186" s="226"/>
      <c r="G186" s="221">
        <f>G180*F186</f>
        <v>0</v>
      </c>
      <c r="AA186" s="125">
        <v>10</v>
      </c>
      <c r="AB186" s="125">
        <v>7</v>
      </c>
      <c r="AC186" s="125">
        <v>8</v>
      </c>
      <c r="AZ186" s="125">
        <v>5</v>
      </c>
      <c r="BA186" s="125">
        <f>IF(AZ186=1,G190,0)</f>
        <v>0</v>
      </c>
      <c r="BB186" s="125">
        <f>IF(AZ186=2,G190,0)</f>
        <v>0</v>
      </c>
      <c r="BC186" s="125">
        <f>IF(AZ186=3,G190,0)</f>
        <v>0</v>
      </c>
      <c r="BD186" s="125">
        <f>IF(AZ186=4,G190,0)</f>
        <v>0</v>
      </c>
      <c r="BE186" s="125">
        <f>IF(AZ186=5,G190,0)</f>
        <v>0</v>
      </c>
      <c r="CA186" s="140">
        <v>10</v>
      </c>
      <c r="CB186" s="140">
        <v>7</v>
      </c>
      <c r="CZ186" s="125">
        <v>0</v>
      </c>
    </row>
    <row r="187" spans="1:104" x14ac:dyDescent="0.2">
      <c r="A187" s="176"/>
      <c r="B187" s="177" t="s">
        <v>66</v>
      </c>
      <c r="C187" s="178" t="str">
        <f>CONCATENATE(B182," ",C182)</f>
        <v>796 Vedlejší náklady</v>
      </c>
      <c r="D187" s="179"/>
      <c r="E187" s="180"/>
      <c r="F187" s="227"/>
      <c r="G187" s="208">
        <f>SUM(G182:G186)</f>
        <v>0</v>
      </c>
      <c r="BA187" s="144">
        <f>SUM(BA184:BA186)</f>
        <v>0</v>
      </c>
      <c r="BB187" s="144">
        <f>SUM(BB184:BB186)</f>
        <v>0</v>
      </c>
      <c r="BC187" s="144">
        <f>SUM(BC184:BC186)</f>
        <v>0</v>
      </c>
      <c r="BD187" s="144">
        <f>SUM(BD184:BD186)</f>
        <v>0</v>
      </c>
      <c r="BE187" s="144">
        <f>SUM(BE184:BE186)</f>
        <v>0</v>
      </c>
    </row>
    <row r="188" spans="1:104" x14ac:dyDescent="0.2">
      <c r="A188" s="184" t="s">
        <v>64</v>
      </c>
      <c r="B188" s="185" t="s">
        <v>301</v>
      </c>
      <c r="C188" s="168" t="s">
        <v>302</v>
      </c>
      <c r="D188" s="169"/>
      <c r="E188" s="170"/>
      <c r="F188" s="228"/>
      <c r="G188" s="212"/>
    </row>
    <row r="189" spans="1:104" x14ac:dyDescent="0.2">
      <c r="A189" s="199">
        <v>98</v>
      </c>
      <c r="B189" s="200" t="s">
        <v>303</v>
      </c>
      <c r="C189" s="201" t="s">
        <v>304</v>
      </c>
      <c r="D189" s="202" t="s">
        <v>165</v>
      </c>
      <c r="E189" s="203">
        <v>1</v>
      </c>
      <c r="F189" s="226"/>
      <c r="G189" s="221">
        <f>G180*F189</f>
        <v>0</v>
      </c>
    </row>
    <row r="190" spans="1:104" x14ac:dyDescent="0.2">
      <c r="A190" s="199">
        <v>99</v>
      </c>
      <c r="B190" s="200" t="s">
        <v>305</v>
      </c>
      <c r="C190" s="201" t="s">
        <v>306</v>
      </c>
      <c r="D190" s="202" t="s">
        <v>165</v>
      </c>
      <c r="E190" s="203">
        <v>1</v>
      </c>
      <c r="F190" s="226"/>
      <c r="G190" s="221">
        <f>G180*F190</f>
        <v>0</v>
      </c>
    </row>
    <row r="191" spans="1:104" x14ac:dyDescent="0.2">
      <c r="A191" s="176"/>
      <c r="B191" s="177" t="s">
        <v>66</v>
      </c>
      <c r="C191" s="178" t="str">
        <f>CONCATENATE(B188," ",C188)</f>
        <v>799 Ostatní náklady</v>
      </c>
      <c r="D191" s="179"/>
      <c r="E191" s="180"/>
      <c r="F191" s="142"/>
      <c r="G191" s="143">
        <f>SUM(G188:G190)</f>
        <v>0</v>
      </c>
    </row>
    <row r="192" spans="1:104" x14ac:dyDescent="0.2">
      <c r="E192" s="125"/>
    </row>
    <row r="193" spans="5:5" x14ac:dyDescent="0.2">
      <c r="E193" s="125"/>
    </row>
    <row r="194" spans="5:5" x14ac:dyDescent="0.2">
      <c r="E194" s="125"/>
    </row>
    <row r="195" spans="5:5" x14ac:dyDescent="0.2">
      <c r="E195" s="125"/>
    </row>
    <row r="196" spans="5:5" x14ac:dyDescent="0.2">
      <c r="E196" s="125"/>
    </row>
    <row r="197" spans="5:5" x14ac:dyDescent="0.2">
      <c r="E197" s="125"/>
    </row>
    <row r="198" spans="5:5" x14ac:dyDescent="0.2">
      <c r="E198" s="125"/>
    </row>
    <row r="199" spans="5:5" x14ac:dyDescent="0.2">
      <c r="E199" s="125"/>
    </row>
    <row r="200" spans="5:5" x14ac:dyDescent="0.2">
      <c r="E200" s="125"/>
    </row>
    <row r="201" spans="5:5" x14ac:dyDescent="0.2">
      <c r="E201" s="125"/>
    </row>
    <row r="202" spans="5:5" x14ac:dyDescent="0.2">
      <c r="E202" s="125"/>
    </row>
    <row r="203" spans="5:5" x14ac:dyDescent="0.2">
      <c r="E203" s="125"/>
    </row>
    <row r="204" spans="5:5" x14ac:dyDescent="0.2">
      <c r="E204" s="125"/>
    </row>
    <row r="205" spans="5:5" x14ac:dyDescent="0.2">
      <c r="E205" s="125"/>
    </row>
    <row r="206" spans="5:5" x14ac:dyDescent="0.2">
      <c r="E206" s="125"/>
    </row>
    <row r="207" spans="5:5" x14ac:dyDescent="0.2">
      <c r="E207" s="125"/>
    </row>
    <row r="208" spans="5:5" x14ac:dyDescent="0.2">
      <c r="E208" s="125"/>
    </row>
    <row r="209" spans="1:7" x14ac:dyDescent="0.2">
      <c r="E209" s="125"/>
    </row>
    <row r="210" spans="1:7" x14ac:dyDescent="0.2">
      <c r="E210" s="125"/>
    </row>
    <row r="211" spans="1:7" x14ac:dyDescent="0.2">
      <c r="E211" s="125"/>
    </row>
    <row r="212" spans="1:7" x14ac:dyDescent="0.2">
      <c r="E212" s="125"/>
    </row>
    <row r="213" spans="1:7" x14ac:dyDescent="0.2">
      <c r="E213" s="125"/>
    </row>
    <row r="214" spans="1:7" x14ac:dyDescent="0.2">
      <c r="A214" s="145"/>
      <c r="B214" s="145"/>
      <c r="C214" s="145"/>
      <c r="D214" s="145"/>
      <c r="E214" s="145"/>
      <c r="F214" s="145"/>
      <c r="G214" s="145"/>
    </row>
    <row r="215" spans="1:7" x14ac:dyDescent="0.2">
      <c r="A215" s="145"/>
      <c r="B215" s="145"/>
      <c r="C215" s="145"/>
      <c r="D215" s="145"/>
      <c r="E215" s="145"/>
      <c r="F215" s="145"/>
      <c r="G215" s="145"/>
    </row>
    <row r="216" spans="1:7" x14ac:dyDescent="0.2">
      <c r="A216" s="145"/>
      <c r="B216" s="145"/>
      <c r="C216" s="145"/>
      <c r="D216" s="145"/>
      <c r="E216" s="145"/>
      <c r="F216" s="145"/>
      <c r="G216" s="145"/>
    </row>
    <row r="217" spans="1:7" x14ac:dyDescent="0.2">
      <c r="A217" s="145"/>
      <c r="B217" s="145"/>
      <c r="C217" s="145"/>
      <c r="D217" s="145"/>
      <c r="E217" s="145"/>
      <c r="F217" s="145"/>
      <c r="G217" s="145"/>
    </row>
    <row r="218" spans="1:7" x14ac:dyDescent="0.2">
      <c r="E218" s="125"/>
    </row>
    <row r="219" spans="1:7" x14ac:dyDescent="0.2">
      <c r="E219" s="125"/>
    </row>
    <row r="220" spans="1:7" x14ac:dyDescent="0.2">
      <c r="E220" s="125"/>
    </row>
    <row r="221" spans="1:7" x14ac:dyDescent="0.2">
      <c r="E221" s="125"/>
    </row>
    <row r="222" spans="1:7" x14ac:dyDescent="0.2">
      <c r="E222" s="125"/>
    </row>
    <row r="223" spans="1:7" x14ac:dyDescent="0.2">
      <c r="E223" s="125"/>
    </row>
    <row r="224" spans="1:7" x14ac:dyDescent="0.2">
      <c r="E224" s="125"/>
    </row>
    <row r="225" spans="5:5" x14ac:dyDescent="0.2">
      <c r="E225" s="125"/>
    </row>
    <row r="226" spans="5:5" x14ac:dyDescent="0.2">
      <c r="E226" s="125"/>
    </row>
    <row r="227" spans="5:5" x14ac:dyDescent="0.2">
      <c r="E227" s="125"/>
    </row>
    <row r="228" spans="5:5" x14ac:dyDescent="0.2">
      <c r="E228" s="125"/>
    </row>
    <row r="229" spans="5:5" x14ac:dyDescent="0.2">
      <c r="E229" s="125"/>
    </row>
    <row r="230" spans="5:5" x14ac:dyDescent="0.2">
      <c r="E230" s="125"/>
    </row>
    <row r="231" spans="5:5" x14ac:dyDescent="0.2">
      <c r="E231" s="125"/>
    </row>
    <row r="232" spans="5:5" x14ac:dyDescent="0.2">
      <c r="E232" s="125"/>
    </row>
    <row r="233" spans="5:5" x14ac:dyDescent="0.2">
      <c r="E233" s="125"/>
    </row>
    <row r="234" spans="5:5" x14ac:dyDescent="0.2">
      <c r="E234" s="125"/>
    </row>
    <row r="235" spans="5:5" x14ac:dyDescent="0.2">
      <c r="E235" s="125"/>
    </row>
    <row r="236" spans="5:5" x14ac:dyDescent="0.2">
      <c r="E236" s="125"/>
    </row>
    <row r="237" spans="5:5" x14ac:dyDescent="0.2">
      <c r="E237" s="125"/>
    </row>
    <row r="238" spans="5:5" x14ac:dyDescent="0.2">
      <c r="E238" s="125"/>
    </row>
    <row r="239" spans="5:5" x14ac:dyDescent="0.2">
      <c r="E239" s="125"/>
    </row>
    <row r="240" spans="5:5" x14ac:dyDescent="0.2">
      <c r="E240" s="125"/>
    </row>
    <row r="241" spans="1:7" x14ac:dyDescent="0.2">
      <c r="E241" s="125"/>
    </row>
    <row r="242" spans="1:7" x14ac:dyDescent="0.2">
      <c r="E242" s="125"/>
    </row>
    <row r="243" spans="1:7" x14ac:dyDescent="0.2">
      <c r="E243" s="125"/>
    </row>
    <row r="244" spans="1:7" x14ac:dyDescent="0.2">
      <c r="E244" s="125"/>
    </row>
    <row r="245" spans="1:7" x14ac:dyDescent="0.2">
      <c r="E245" s="125"/>
    </row>
    <row r="246" spans="1:7" x14ac:dyDescent="0.2">
      <c r="E246" s="125"/>
    </row>
    <row r="247" spans="1:7" x14ac:dyDescent="0.2">
      <c r="E247" s="125"/>
    </row>
    <row r="248" spans="1:7" x14ac:dyDescent="0.2">
      <c r="E248" s="125"/>
    </row>
    <row r="249" spans="1:7" x14ac:dyDescent="0.2">
      <c r="A249" s="146"/>
      <c r="B249" s="146"/>
    </row>
    <row r="250" spans="1:7" x14ac:dyDescent="0.2">
      <c r="A250" s="145"/>
      <c r="B250" s="145"/>
      <c r="C250" s="148"/>
      <c r="D250" s="148"/>
      <c r="E250" s="149"/>
      <c r="F250" s="148"/>
      <c r="G250" s="150"/>
    </row>
    <row r="251" spans="1:7" x14ac:dyDescent="0.2">
      <c r="A251" s="151"/>
      <c r="B251" s="151"/>
      <c r="C251" s="145"/>
      <c r="D251" s="145"/>
      <c r="E251" s="152"/>
      <c r="F251" s="145"/>
      <c r="G251" s="145"/>
    </row>
    <row r="252" spans="1:7" x14ac:dyDescent="0.2">
      <c r="A252" s="145"/>
      <c r="B252" s="145"/>
      <c r="C252" s="145"/>
      <c r="D252" s="145"/>
      <c r="E252" s="152"/>
      <c r="F252" s="145"/>
      <c r="G252" s="145"/>
    </row>
    <row r="253" spans="1:7" x14ac:dyDescent="0.2">
      <c r="A253" s="145"/>
      <c r="B253" s="145"/>
      <c r="C253" s="145"/>
      <c r="D253" s="145"/>
      <c r="E253" s="152"/>
      <c r="F253" s="145"/>
      <c r="G253" s="145"/>
    </row>
    <row r="254" spans="1:7" x14ac:dyDescent="0.2">
      <c r="A254" s="145"/>
      <c r="B254" s="145"/>
      <c r="C254" s="145"/>
      <c r="D254" s="145"/>
      <c r="E254" s="152"/>
      <c r="F254" s="145"/>
      <c r="G254" s="145"/>
    </row>
    <row r="255" spans="1:7" x14ac:dyDescent="0.2">
      <c r="A255" s="145"/>
      <c r="B255" s="145"/>
      <c r="C255" s="145"/>
      <c r="D255" s="145"/>
      <c r="E255" s="152"/>
      <c r="F255" s="145"/>
      <c r="G255" s="145"/>
    </row>
    <row r="256" spans="1:7" x14ac:dyDescent="0.2">
      <c r="A256" s="145"/>
      <c r="B256" s="145"/>
      <c r="C256" s="145"/>
      <c r="D256" s="145"/>
      <c r="E256" s="152"/>
      <c r="F256" s="145"/>
      <c r="G256" s="145"/>
    </row>
    <row r="257" spans="1:7" x14ac:dyDescent="0.2">
      <c r="A257" s="145"/>
      <c r="B257" s="145"/>
      <c r="C257" s="145"/>
      <c r="D257" s="145"/>
      <c r="E257" s="152"/>
      <c r="F257" s="145"/>
      <c r="G257" s="145"/>
    </row>
    <row r="258" spans="1:7" x14ac:dyDescent="0.2">
      <c r="A258" s="145"/>
      <c r="B258" s="145"/>
      <c r="C258" s="145"/>
      <c r="D258" s="145"/>
      <c r="E258" s="152"/>
      <c r="F258" s="145"/>
      <c r="G258" s="145"/>
    </row>
    <row r="259" spans="1:7" x14ac:dyDescent="0.2">
      <c r="A259" s="145"/>
      <c r="B259" s="145"/>
      <c r="C259" s="145"/>
      <c r="D259" s="145"/>
      <c r="E259" s="152"/>
      <c r="F259" s="145"/>
      <c r="G259" s="145"/>
    </row>
    <row r="260" spans="1:7" x14ac:dyDescent="0.2">
      <c r="A260" s="145"/>
      <c r="B260" s="145"/>
      <c r="C260" s="145"/>
      <c r="D260" s="145"/>
      <c r="E260" s="152"/>
      <c r="F260" s="145"/>
      <c r="G260" s="145"/>
    </row>
    <row r="261" spans="1:7" x14ac:dyDescent="0.2">
      <c r="A261" s="145"/>
      <c r="B261" s="145"/>
      <c r="C261" s="145"/>
      <c r="D261" s="145"/>
      <c r="E261" s="152"/>
      <c r="F261" s="145"/>
      <c r="G261" s="145"/>
    </row>
    <row r="262" spans="1:7" x14ac:dyDescent="0.2">
      <c r="A262" s="145"/>
      <c r="B262" s="145"/>
      <c r="C262" s="145"/>
      <c r="D262" s="145"/>
      <c r="E262" s="152"/>
      <c r="F262" s="145"/>
      <c r="G262" s="145"/>
    </row>
    <row r="263" spans="1:7" x14ac:dyDescent="0.2">
      <c r="A263" s="145"/>
      <c r="B263" s="145"/>
      <c r="C263" s="145"/>
      <c r="D263" s="145"/>
      <c r="E263" s="152"/>
      <c r="F263" s="145"/>
      <c r="G263" s="145"/>
    </row>
  </sheetData>
  <sheetProtection algorithmName="SHA-512" hashValue="MknFvhV4GAdug6H96D7F28SlEXcSw4bFNi4srM3LqDOr4/YvxpR5xVQgx+Zmd58PWJY2Y9hBZgBMyD+KF1ZSeQ==" saltValue="7H5vX2goX8TJS91cRgaalQ==" spinCount="100000" sheet="1" objects="1" scenarios="1"/>
  <mergeCells count="57">
    <mergeCell ref="C169:D169"/>
    <mergeCell ref="C171:D171"/>
    <mergeCell ref="C172:D172"/>
    <mergeCell ref="C149:D149"/>
    <mergeCell ref="C151:D151"/>
    <mergeCell ref="C152:D152"/>
    <mergeCell ref="C153:D153"/>
    <mergeCell ref="C154:D154"/>
    <mergeCell ref="C144:D144"/>
    <mergeCell ref="C146:D146"/>
    <mergeCell ref="C147:D147"/>
    <mergeCell ref="C131:D131"/>
    <mergeCell ref="C133:D133"/>
    <mergeCell ref="C139:D139"/>
    <mergeCell ref="C140:D140"/>
    <mergeCell ref="C142:D142"/>
    <mergeCell ref="C143:D143"/>
    <mergeCell ref="C114:D114"/>
    <mergeCell ref="C117:D117"/>
    <mergeCell ref="C119:D119"/>
    <mergeCell ref="C122:D122"/>
    <mergeCell ref="C101:D101"/>
    <mergeCell ref="C104:D104"/>
    <mergeCell ref="C106:D106"/>
    <mergeCell ref="C109:D109"/>
    <mergeCell ref="C96:D96"/>
    <mergeCell ref="C37:D37"/>
    <mergeCell ref="C50:D50"/>
    <mergeCell ref="C53:D53"/>
    <mergeCell ref="C55:D55"/>
    <mergeCell ref="C57:D57"/>
    <mergeCell ref="C68:D68"/>
    <mergeCell ref="C78:D78"/>
    <mergeCell ref="C82:D82"/>
    <mergeCell ref="C84:D84"/>
    <mergeCell ref="C86:D86"/>
    <mergeCell ref="C89:D89"/>
    <mergeCell ref="C35:D35"/>
    <mergeCell ref="C20:D20"/>
    <mergeCell ref="C23:D23"/>
    <mergeCell ref="C24:D24"/>
    <mergeCell ref="C26:D26"/>
    <mergeCell ref="C27:D27"/>
    <mergeCell ref="C28:D28"/>
    <mergeCell ref="C29:D29"/>
    <mergeCell ref="C30:D30"/>
    <mergeCell ref="C32:D32"/>
    <mergeCell ref="C33:D33"/>
    <mergeCell ref="C34:D34"/>
    <mergeCell ref="C16:D16"/>
    <mergeCell ref="C18:D18"/>
    <mergeCell ref="C19:D19"/>
    <mergeCell ref="A1:G1"/>
    <mergeCell ref="A3:B3"/>
    <mergeCell ref="A4:B4"/>
    <mergeCell ref="E4:G4"/>
    <mergeCell ref="C14:D14"/>
  </mergeCells>
  <printOptions gridLinesSet="0"/>
  <pageMargins left="0.59055118110236227" right="0.39370078740157483" top="0.59055118110236227" bottom="0.98425196850393704" header="0.19685039370078741" footer="0.51181102362204722"/>
  <pageSetup paperSize="9" scale="63" orientation="landscape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pc6</cp:lastModifiedBy>
  <cp:lastPrinted>2019-11-20T07:21:26Z</cp:lastPrinted>
  <dcterms:created xsi:type="dcterms:W3CDTF">2019-11-08T18:33:56Z</dcterms:created>
  <dcterms:modified xsi:type="dcterms:W3CDTF">2020-06-02T12:34:40Z</dcterms:modified>
</cp:coreProperties>
</file>